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E:\Data\Pardubice\JUDr Krpaty\ROZPOČET 2023\"/>
    </mc:Choice>
  </mc:AlternateContent>
  <xr:revisionPtr revIDLastSave="0" documentId="8_{B777230E-9B8D-4C92-AFA5-148E4C84CA7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817-1 - IO 01 - Kanalizace" sheetId="2" r:id="rId2"/>
    <sheet name="817-2 - IO 02 - Vodovod" sheetId="3" r:id="rId3"/>
  </sheets>
  <definedNames>
    <definedName name="_xlnm._FilterDatabase" localSheetId="1" hidden="1">'817-1 - IO 01 - Kanalizace'!$C$126:$K$975</definedName>
    <definedName name="_xlnm._FilterDatabase" localSheetId="2" hidden="1">'817-2 - IO 02 - Vodovod'!$C$124:$K$747</definedName>
    <definedName name="_xlnm.Print_Titles" localSheetId="1">'817-1 - IO 01 - Kanalizace'!$126:$126</definedName>
    <definedName name="_xlnm.Print_Titles" localSheetId="2">'817-2 - IO 02 - Vodovod'!$124:$124</definedName>
    <definedName name="_xlnm.Print_Titles" localSheetId="0">'Rekapitulace stavby'!$92:$92</definedName>
    <definedName name="_xlnm.Print_Area" localSheetId="1">'817-1 - IO 01 - Kanalizace'!$C$4:$J$76,'817-1 - IO 01 - Kanalizace'!$C$82:$J$108,'817-1 - IO 01 - Kanalizace'!$C$114:$K$975</definedName>
    <definedName name="_xlnm.Print_Area" localSheetId="2">'817-2 - IO 02 - Vodovod'!$C$4:$J$76,'817-2 - IO 02 - Vodovod'!$C$82:$J$106,'817-2 - IO 02 - Vodovod'!$C$112:$K$747</definedName>
    <definedName name="_xlnm.Print_Area" localSheetId="0">'Rekapitulace stavby'!$D$4:$AO$76,'Rekapitulace stavby'!$C$82:$AQ$97</definedName>
  </definedNames>
  <calcPr calcId="181029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746" i="3"/>
  <c r="BH746" i="3"/>
  <c r="BG746" i="3"/>
  <c r="BF746" i="3"/>
  <c r="T746" i="3"/>
  <c r="T745" i="3"/>
  <c r="R746" i="3"/>
  <c r="R745" i="3"/>
  <c r="P746" i="3"/>
  <c r="P745" i="3"/>
  <c r="BI741" i="3"/>
  <c r="BH741" i="3"/>
  <c r="BG741" i="3"/>
  <c r="BF741" i="3"/>
  <c r="T741" i="3"/>
  <c r="R741" i="3"/>
  <c r="P741" i="3"/>
  <c r="BI737" i="3"/>
  <c r="BH737" i="3"/>
  <c r="BG737" i="3"/>
  <c r="BF737" i="3"/>
  <c r="T737" i="3"/>
  <c r="R737" i="3"/>
  <c r="P737" i="3"/>
  <c r="BI733" i="3"/>
  <c r="BH733" i="3"/>
  <c r="BG733" i="3"/>
  <c r="BF733" i="3"/>
  <c r="T733" i="3"/>
  <c r="R733" i="3"/>
  <c r="P733" i="3"/>
  <c r="BI729" i="3"/>
  <c r="BH729" i="3"/>
  <c r="BG729" i="3"/>
  <c r="BF729" i="3"/>
  <c r="T729" i="3"/>
  <c r="R729" i="3"/>
  <c r="P729" i="3"/>
  <c r="BI727" i="3"/>
  <c r="BH727" i="3"/>
  <c r="BG727" i="3"/>
  <c r="BF727" i="3"/>
  <c r="T727" i="3"/>
  <c r="R727" i="3"/>
  <c r="P727" i="3"/>
  <c r="BI724" i="3"/>
  <c r="BH724" i="3"/>
  <c r="BG724" i="3"/>
  <c r="BF724" i="3"/>
  <c r="T724" i="3"/>
  <c r="R724" i="3"/>
  <c r="P724" i="3"/>
  <c r="BI722" i="3"/>
  <c r="BH722" i="3"/>
  <c r="BG722" i="3"/>
  <c r="BF722" i="3"/>
  <c r="T722" i="3"/>
  <c r="R722" i="3"/>
  <c r="P722" i="3"/>
  <c r="BI716" i="3"/>
  <c r="BH716" i="3"/>
  <c r="BG716" i="3"/>
  <c r="BF716" i="3"/>
  <c r="T716" i="3"/>
  <c r="R716" i="3"/>
  <c r="P716" i="3"/>
  <c r="BI711" i="3"/>
  <c r="BH711" i="3"/>
  <c r="BG711" i="3"/>
  <c r="BF711" i="3"/>
  <c r="T711" i="3"/>
  <c r="T710" i="3" s="1"/>
  <c r="R711" i="3"/>
  <c r="R710" i="3" s="1"/>
  <c r="P711" i="3"/>
  <c r="P710" i="3" s="1"/>
  <c r="BI706" i="3"/>
  <c r="BH706" i="3"/>
  <c r="BG706" i="3"/>
  <c r="BF706" i="3"/>
  <c r="T706" i="3"/>
  <c r="R706" i="3"/>
  <c r="P706" i="3"/>
  <c r="BI698" i="3"/>
  <c r="BH698" i="3"/>
  <c r="BG698" i="3"/>
  <c r="BF698" i="3"/>
  <c r="T698" i="3"/>
  <c r="R698" i="3"/>
  <c r="P698" i="3"/>
  <c r="BI690" i="3"/>
  <c r="BH690" i="3"/>
  <c r="BG690" i="3"/>
  <c r="BF690" i="3"/>
  <c r="T690" i="3"/>
  <c r="R690" i="3"/>
  <c r="P690" i="3"/>
  <c r="BI682" i="3"/>
  <c r="BH682" i="3"/>
  <c r="BG682" i="3"/>
  <c r="BF682" i="3"/>
  <c r="T682" i="3"/>
  <c r="R682" i="3"/>
  <c r="P682" i="3"/>
  <c r="BI674" i="3"/>
  <c r="BH674" i="3"/>
  <c r="BG674" i="3"/>
  <c r="BF674" i="3"/>
  <c r="T674" i="3"/>
  <c r="R674" i="3"/>
  <c r="P674" i="3"/>
  <c r="BI669" i="3"/>
  <c r="BH669" i="3"/>
  <c r="BG669" i="3"/>
  <c r="BF669" i="3"/>
  <c r="T669" i="3"/>
  <c r="R669" i="3"/>
  <c r="P669" i="3"/>
  <c r="BI664" i="3"/>
  <c r="BH664" i="3"/>
  <c r="BG664" i="3"/>
  <c r="BF664" i="3"/>
  <c r="T664" i="3"/>
  <c r="R664" i="3"/>
  <c r="P664" i="3"/>
  <c r="BI659" i="3"/>
  <c r="BH659" i="3"/>
  <c r="BG659" i="3"/>
  <c r="BF659" i="3"/>
  <c r="T659" i="3"/>
  <c r="R659" i="3"/>
  <c r="P659" i="3"/>
  <c r="BI654" i="3"/>
  <c r="BH654" i="3"/>
  <c r="BG654" i="3"/>
  <c r="BF654" i="3"/>
  <c r="T654" i="3"/>
  <c r="R654" i="3"/>
  <c r="P654" i="3"/>
  <c r="BI649" i="3"/>
  <c r="BH649" i="3"/>
  <c r="BG649" i="3"/>
  <c r="BF649" i="3"/>
  <c r="T649" i="3"/>
  <c r="R649" i="3"/>
  <c r="P649" i="3"/>
  <c r="BI644" i="3"/>
  <c r="BH644" i="3"/>
  <c r="BG644" i="3"/>
  <c r="BF644" i="3"/>
  <c r="T644" i="3"/>
  <c r="R644" i="3"/>
  <c r="P644" i="3"/>
  <c r="BI639" i="3"/>
  <c r="BH639" i="3"/>
  <c r="BG639" i="3"/>
  <c r="BF639" i="3"/>
  <c r="T639" i="3"/>
  <c r="R639" i="3"/>
  <c r="P639" i="3"/>
  <c r="BI634" i="3"/>
  <c r="BH634" i="3"/>
  <c r="BG634" i="3"/>
  <c r="BF634" i="3"/>
  <c r="T634" i="3"/>
  <c r="R634" i="3"/>
  <c r="P634" i="3"/>
  <c r="BI629" i="3"/>
  <c r="BH629" i="3"/>
  <c r="BG629" i="3"/>
  <c r="BF629" i="3"/>
  <c r="T629" i="3"/>
  <c r="R629" i="3"/>
  <c r="P629" i="3"/>
  <c r="BI619" i="3"/>
  <c r="BH619" i="3"/>
  <c r="BG619" i="3"/>
  <c r="BF619" i="3"/>
  <c r="T619" i="3"/>
  <c r="R619" i="3"/>
  <c r="P619" i="3"/>
  <c r="BI613" i="3"/>
  <c r="BH613" i="3"/>
  <c r="BG613" i="3"/>
  <c r="BF613" i="3"/>
  <c r="T613" i="3"/>
  <c r="R613" i="3"/>
  <c r="P613" i="3"/>
  <c r="BI603" i="3"/>
  <c r="BH603" i="3"/>
  <c r="BG603" i="3"/>
  <c r="BF603" i="3"/>
  <c r="T603" i="3"/>
  <c r="R603" i="3"/>
  <c r="P603" i="3"/>
  <c r="BI595" i="3"/>
  <c r="BH595" i="3"/>
  <c r="BG595" i="3"/>
  <c r="BF595" i="3"/>
  <c r="T595" i="3"/>
  <c r="R595" i="3"/>
  <c r="P595" i="3"/>
  <c r="BI589" i="3"/>
  <c r="BH589" i="3"/>
  <c r="BG589" i="3"/>
  <c r="BF589" i="3"/>
  <c r="T589" i="3"/>
  <c r="R589" i="3"/>
  <c r="P589" i="3"/>
  <c r="BI583" i="3"/>
  <c r="BH583" i="3"/>
  <c r="BG583" i="3"/>
  <c r="BF583" i="3"/>
  <c r="T583" i="3"/>
  <c r="R583" i="3"/>
  <c r="P583" i="3"/>
  <c r="BI578" i="3"/>
  <c r="BH578" i="3"/>
  <c r="BG578" i="3"/>
  <c r="BF578" i="3"/>
  <c r="T578" i="3"/>
  <c r="R578" i="3"/>
  <c r="P578" i="3"/>
  <c r="BI573" i="3"/>
  <c r="BH573" i="3"/>
  <c r="BG573" i="3"/>
  <c r="BF573" i="3"/>
  <c r="T573" i="3"/>
  <c r="R573" i="3"/>
  <c r="P573" i="3"/>
  <c r="BI568" i="3"/>
  <c r="BH568" i="3"/>
  <c r="BG568" i="3"/>
  <c r="BF568" i="3"/>
  <c r="T568" i="3"/>
  <c r="R568" i="3"/>
  <c r="P568" i="3"/>
  <c r="BI563" i="3"/>
  <c r="BH563" i="3"/>
  <c r="BG563" i="3"/>
  <c r="BF563" i="3"/>
  <c r="T563" i="3"/>
  <c r="R563" i="3"/>
  <c r="P563" i="3"/>
  <c r="BI558" i="3"/>
  <c r="BH558" i="3"/>
  <c r="BG558" i="3"/>
  <c r="BF558" i="3"/>
  <c r="T558" i="3"/>
  <c r="R558" i="3"/>
  <c r="P558" i="3"/>
  <c r="BI553" i="3"/>
  <c r="BH553" i="3"/>
  <c r="BG553" i="3"/>
  <c r="BF553" i="3"/>
  <c r="T553" i="3"/>
  <c r="R553" i="3"/>
  <c r="P553" i="3"/>
  <c r="BI548" i="3"/>
  <c r="BH548" i="3"/>
  <c r="BG548" i="3"/>
  <c r="BF548" i="3"/>
  <c r="T548" i="3"/>
  <c r="R548" i="3"/>
  <c r="P548" i="3"/>
  <c r="BI543" i="3"/>
  <c r="BH543" i="3"/>
  <c r="BG543" i="3"/>
  <c r="BF543" i="3"/>
  <c r="T543" i="3"/>
  <c r="R543" i="3"/>
  <c r="P543" i="3"/>
  <c r="BI538" i="3"/>
  <c r="BH538" i="3"/>
  <c r="BG538" i="3"/>
  <c r="BF538" i="3"/>
  <c r="T538" i="3"/>
  <c r="R538" i="3"/>
  <c r="P538" i="3"/>
  <c r="BI533" i="3"/>
  <c r="BH533" i="3"/>
  <c r="BG533" i="3"/>
  <c r="BF533" i="3"/>
  <c r="T533" i="3"/>
  <c r="R533" i="3"/>
  <c r="P533" i="3"/>
  <c r="BI528" i="3"/>
  <c r="BH528" i="3"/>
  <c r="BG528" i="3"/>
  <c r="BF528" i="3"/>
  <c r="T528" i="3"/>
  <c r="R528" i="3"/>
  <c r="P528" i="3"/>
  <c r="BI523" i="3"/>
  <c r="BH523" i="3"/>
  <c r="BG523" i="3"/>
  <c r="BF523" i="3"/>
  <c r="T523" i="3"/>
  <c r="R523" i="3"/>
  <c r="P523" i="3"/>
  <c r="BI518" i="3"/>
  <c r="BH518" i="3"/>
  <c r="BG518" i="3"/>
  <c r="BF518" i="3"/>
  <c r="T518" i="3"/>
  <c r="R518" i="3"/>
  <c r="P518" i="3"/>
  <c r="BI513" i="3"/>
  <c r="BH513" i="3"/>
  <c r="BG513" i="3"/>
  <c r="BF513" i="3"/>
  <c r="T513" i="3"/>
  <c r="R513" i="3"/>
  <c r="P513" i="3"/>
  <c r="BI508" i="3"/>
  <c r="BH508" i="3"/>
  <c r="BG508" i="3"/>
  <c r="BF508" i="3"/>
  <c r="T508" i="3"/>
  <c r="R508" i="3"/>
  <c r="P508" i="3"/>
  <c r="BI503" i="3"/>
  <c r="BH503" i="3"/>
  <c r="BG503" i="3"/>
  <c r="BF503" i="3"/>
  <c r="T503" i="3"/>
  <c r="R503" i="3"/>
  <c r="P503" i="3"/>
  <c r="BI498" i="3"/>
  <c r="BH498" i="3"/>
  <c r="BG498" i="3"/>
  <c r="BF498" i="3"/>
  <c r="T498" i="3"/>
  <c r="R498" i="3"/>
  <c r="P498" i="3"/>
  <c r="BI493" i="3"/>
  <c r="BH493" i="3"/>
  <c r="BG493" i="3"/>
  <c r="BF493" i="3"/>
  <c r="T493" i="3"/>
  <c r="R493" i="3"/>
  <c r="P493" i="3"/>
  <c r="BI488" i="3"/>
  <c r="BH488" i="3"/>
  <c r="BG488" i="3"/>
  <c r="BF488" i="3"/>
  <c r="T488" i="3"/>
  <c r="R488" i="3"/>
  <c r="P488" i="3"/>
  <c r="BI483" i="3"/>
  <c r="BH483" i="3"/>
  <c r="BG483" i="3"/>
  <c r="BF483" i="3"/>
  <c r="T483" i="3"/>
  <c r="R483" i="3"/>
  <c r="P483" i="3"/>
  <c r="BI478" i="3"/>
  <c r="BH478" i="3"/>
  <c r="BG478" i="3"/>
  <c r="BF478" i="3"/>
  <c r="T478" i="3"/>
  <c r="R478" i="3"/>
  <c r="P478" i="3"/>
  <c r="BI473" i="3"/>
  <c r="BH473" i="3"/>
  <c r="BG473" i="3"/>
  <c r="BF473" i="3"/>
  <c r="T473" i="3"/>
  <c r="R473" i="3"/>
  <c r="P473" i="3"/>
  <c r="BI468" i="3"/>
  <c r="BH468" i="3"/>
  <c r="BG468" i="3"/>
  <c r="BF468" i="3"/>
  <c r="T468" i="3"/>
  <c r="R468" i="3"/>
  <c r="P468" i="3"/>
  <c r="BI463" i="3"/>
  <c r="BH463" i="3"/>
  <c r="BG463" i="3"/>
  <c r="BF463" i="3"/>
  <c r="T463" i="3"/>
  <c r="R463" i="3"/>
  <c r="P463" i="3"/>
  <c r="BI456" i="3"/>
  <c r="BH456" i="3"/>
  <c r="BG456" i="3"/>
  <c r="BF456" i="3"/>
  <c r="T456" i="3"/>
  <c r="R456" i="3"/>
  <c r="P456" i="3"/>
  <c r="BI450" i="3"/>
  <c r="BH450" i="3"/>
  <c r="BG450" i="3"/>
  <c r="BF450" i="3"/>
  <c r="T450" i="3"/>
  <c r="R450" i="3"/>
  <c r="P450" i="3"/>
  <c r="BI444" i="3"/>
  <c r="BH444" i="3"/>
  <c r="BG444" i="3"/>
  <c r="BF444" i="3"/>
  <c r="T444" i="3"/>
  <c r="R444" i="3"/>
  <c r="P444" i="3"/>
  <c r="BI438" i="3"/>
  <c r="BH438" i="3"/>
  <c r="BG438" i="3"/>
  <c r="BF438" i="3"/>
  <c r="T438" i="3"/>
  <c r="R438" i="3"/>
  <c r="P438" i="3"/>
  <c r="BI432" i="3"/>
  <c r="BH432" i="3"/>
  <c r="BG432" i="3"/>
  <c r="BF432" i="3"/>
  <c r="T432" i="3"/>
  <c r="R432" i="3"/>
  <c r="P432" i="3"/>
  <c r="BI426" i="3"/>
  <c r="BH426" i="3"/>
  <c r="BG426" i="3"/>
  <c r="BF426" i="3"/>
  <c r="T426" i="3"/>
  <c r="R426" i="3"/>
  <c r="P426" i="3"/>
  <c r="BI419" i="3"/>
  <c r="BH419" i="3"/>
  <c r="BG419" i="3"/>
  <c r="BF419" i="3"/>
  <c r="T419" i="3"/>
  <c r="R419" i="3"/>
  <c r="P419" i="3"/>
  <c r="BI413" i="3"/>
  <c r="BH413" i="3"/>
  <c r="BG413" i="3"/>
  <c r="BF413" i="3"/>
  <c r="T413" i="3"/>
  <c r="R413" i="3"/>
  <c r="P413" i="3"/>
  <c r="BI407" i="3"/>
  <c r="BH407" i="3"/>
  <c r="BG407" i="3"/>
  <c r="BF407" i="3"/>
  <c r="T407" i="3"/>
  <c r="R407" i="3"/>
  <c r="P407" i="3"/>
  <c r="BI402" i="3"/>
  <c r="BH402" i="3"/>
  <c r="BG402" i="3"/>
  <c r="BF402" i="3"/>
  <c r="T402" i="3"/>
  <c r="R402" i="3"/>
  <c r="P402" i="3"/>
  <c r="BI396" i="3"/>
  <c r="BH396" i="3"/>
  <c r="BG396" i="3"/>
  <c r="BF396" i="3"/>
  <c r="T396" i="3"/>
  <c r="R396" i="3"/>
  <c r="P396" i="3"/>
  <c r="BI390" i="3"/>
  <c r="BH390" i="3"/>
  <c r="BG390" i="3"/>
  <c r="BF390" i="3"/>
  <c r="T390" i="3"/>
  <c r="R390" i="3"/>
  <c r="P390" i="3"/>
  <c r="BI384" i="3"/>
  <c r="BH384" i="3"/>
  <c r="BG384" i="3"/>
  <c r="BF384" i="3"/>
  <c r="T384" i="3"/>
  <c r="R384" i="3"/>
  <c r="P384" i="3"/>
  <c r="BI375" i="3"/>
  <c r="BH375" i="3"/>
  <c r="BG375" i="3"/>
  <c r="BF375" i="3"/>
  <c r="T375" i="3"/>
  <c r="R375" i="3"/>
  <c r="P375" i="3"/>
  <c r="BI367" i="3"/>
  <c r="BH367" i="3"/>
  <c r="BG367" i="3"/>
  <c r="BF367" i="3"/>
  <c r="T367" i="3"/>
  <c r="R367" i="3"/>
  <c r="P367" i="3"/>
  <c r="BI359" i="3"/>
  <c r="BH359" i="3"/>
  <c r="BG359" i="3"/>
  <c r="BF359" i="3"/>
  <c r="T359" i="3"/>
  <c r="R359" i="3"/>
  <c r="P359" i="3"/>
  <c r="BI351" i="3"/>
  <c r="BH351" i="3"/>
  <c r="BG351" i="3"/>
  <c r="BF351" i="3"/>
  <c r="T351" i="3"/>
  <c r="R351" i="3"/>
  <c r="P351" i="3"/>
  <c r="BI343" i="3"/>
  <c r="BH343" i="3"/>
  <c r="BG343" i="3"/>
  <c r="BF343" i="3"/>
  <c r="T343" i="3"/>
  <c r="R343" i="3"/>
  <c r="P343" i="3"/>
  <c r="BI335" i="3"/>
  <c r="BH335" i="3"/>
  <c r="BG335" i="3"/>
  <c r="BF335" i="3"/>
  <c r="T335" i="3"/>
  <c r="R335" i="3"/>
  <c r="P335" i="3"/>
  <c r="BI326" i="3"/>
  <c r="BH326" i="3"/>
  <c r="BG326" i="3"/>
  <c r="BF326" i="3"/>
  <c r="T326" i="3"/>
  <c r="R326" i="3"/>
  <c r="P326" i="3"/>
  <c r="BI318" i="3"/>
  <c r="BH318" i="3"/>
  <c r="BG318" i="3"/>
  <c r="BF318" i="3"/>
  <c r="T318" i="3"/>
  <c r="R318" i="3"/>
  <c r="P318" i="3"/>
  <c r="BI310" i="3"/>
  <c r="BH310" i="3"/>
  <c r="BG310" i="3"/>
  <c r="BF310" i="3"/>
  <c r="T310" i="3"/>
  <c r="R310" i="3"/>
  <c r="P310" i="3"/>
  <c r="BI304" i="3"/>
  <c r="BH304" i="3"/>
  <c r="BG304" i="3"/>
  <c r="BF304" i="3"/>
  <c r="T304" i="3"/>
  <c r="T303" i="3"/>
  <c r="R304" i="3"/>
  <c r="R303" i="3"/>
  <c r="P304" i="3"/>
  <c r="P303" i="3"/>
  <c r="BI297" i="3"/>
  <c r="BH297" i="3"/>
  <c r="BG297" i="3"/>
  <c r="BF297" i="3"/>
  <c r="T297" i="3"/>
  <c r="R297" i="3"/>
  <c r="P297" i="3"/>
  <c r="BI294" i="3"/>
  <c r="BH294" i="3"/>
  <c r="BG294" i="3"/>
  <c r="BF294" i="3"/>
  <c r="T294" i="3"/>
  <c r="R294" i="3"/>
  <c r="P294" i="3"/>
  <c r="BI286" i="3"/>
  <c r="BH286" i="3"/>
  <c r="BG286" i="3"/>
  <c r="BF286" i="3"/>
  <c r="T286" i="3"/>
  <c r="R286" i="3"/>
  <c r="P286" i="3"/>
  <c r="BI283" i="3"/>
  <c r="BH283" i="3"/>
  <c r="BG283" i="3"/>
  <c r="BF283" i="3"/>
  <c r="T283" i="3"/>
  <c r="R283" i="3"/>
  <c r="P283" i="3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7" i="3"/>
  <c r="BH267" i="3"/>
  <c r="BG267" i="3"/>
  <c r="BF267" i="3"/>
  <c r="T267" i="3"/>
  <c r="R267" i="3"/>
  <c r="P267" i="3"/>
  <c r="BI259" i="3"/>
  <c r="BH259" i="3"/>
  <c r="BG259" i="3"/>
  <c r="BF259" i="3"/>
  <c r="T259" i="3"/>
  <c r="R259" i="3"/>
  <c r="P259" i="3"/>
  <c r="BI251" i="3"/>
  <c r="BH251" i="3"/>
  <c r="BG251" i="3"/>
  <c r="BF251" i="3"/>
  <c r="T251" i="3"/>
  <c r="R251" i="3"/>
  <c r="P251" i="3"/>
  <c r="BI243" i="3"/>
  <c r="BH243" i="3"/>
  <c r="BG243" i="3"/>
  <c r="BF243" i="3"/>
  <c r="T243" i="3"/>
  <c r="R243" i="3"/>
  <c r="P243" i="3"/>
  <c r="BI235" i="3"/>
  <c r="BH235" i="3"/>
  <c r="BG235" i="3"/>
  <c r="BF235" i="3"/>
  <c r="T235" i="3"/>
  <c r="R235" i="3"/>
  <c r="P235" i="3"/>
  <c r="BI229" i="3"/>
  <c r="BH229" i="3"/>
  <c r="BG229" i="3"/>
  <c r="BF229" i="3"/>
  <c r="T229" i="3"/>
  <c r="R229" i="3"/>
  <c r="P229" i="3"/>
  <c r="BI223" i="3"/>
  <c r="BH223" i="3"/>
  <c r="BG223" i="3"/>
  <c r="BF223" i="3"/>
  <c r="T223" i="3"/>
  <c r="R223" i="3"/>
  <c r="P223" i="3"/>
  <c r="BI217" i="3"/>
  <c r="BH217" i="3"/>
  <c r="BG217" i="3"/>
  <c r="BF217" i="3"/>
  <c r="T217" i="3"/>
  <c r="R217" i="3"/>
  <c r="P217" i="3"/>
  <c r="BI211" i="3"/>
  <c r="BH211" i="3"/>
  <c r="BG211" i="3"/>
  <c r="BF211" i="3"/>
  <c r="T211" i="3"/>
  <c r="R211" i="3"/>
  <c r="P211" i="3"/>
  <c r="BI207" i="3"/>
  <c r="BH207" i="3"/>
  <c r="BG207" i="3"/>
  <c r="BF207" i="3"/>
  <c r="T207" i="3"/>
  <c r="R207" i="3"/>
  <c r="P207" i="3"/>
  <c r="BI203" i="3"/>
  <c r="BH203" i="3"/>
  <c r="BG203" i="3"/>
  <c r="BF203" i="3"/>
  <c r="T203" i="3"/>
  <c r="R203" i="3"/>
  <c r="P203" i="3"/>
  <c r="BI199" i="3"/>
  <c r="BH199" i="3"/>
  <c r="BG199" i="3"/>
  <c r="BF199" i="3"/>
  <c r="T199" i="3"/>
  <c r="R199" i="3"/>
  <c r="P199" i="3"/>
  <c r="BI195" i="3"/>
  <c r="BH195" i="3"/>
  <c r="BG195" i="3"/>
  <c r="BF195" i="3"/>
  <c r="T195" i="3"/>
  <c r="R195" i="3"/>
  <c r="P195" i="3"/>
  <c r="BI187" i="3"/>
  <c r="BH187" i="3"/>
  <c r="BG187" i="3"/>
  <c r="BF187" i="3"/>
  <c r="T187" i="3"/>
  <c r="R187" i="3"/>
  <c r="P187" i="3"/>
  <c r="BI179" i="3"/>
  <c r="BH179" i="3"/>
  <c r="BG179" i="3"/>
  <c r="BF179" i="3"/>
  <c r="T179" i="3"/>
  <c r="R179" i="3"/>
  <c r="P179" i="3"/>
  <c r="BI174" i="3"/>
  <c r="BH174" i="3"/>
  <c r="BG174" i="3"/>
  <c r="BF174" i="3"/>
  <c r="T174" i="3"/>
  <c r="R174" i="3"/>
  <c r="P174" i="3"/>
  <c r="BI169" i="3"/>
  <c r="BH169" i="3"/>
  <c r="BG169" i="3"/>
  <c r="BF169" i="3"/>
  <c r="T169" i="3"/>
  <c r="R169" i="3"/>
  <c r="P169" i="3"/>
  <c r="BI165" i="3"/>
  <c r="BH165" i="3"/>
  <c r="BG165" i="3"/>
  <c r="BF165" i="3"/>
  <c r="T165" i="3"/>
  <c r="R165" i="3"/>
  <c r="P165" i="3"/>
  <c r="BI160" i="3"/>
  <c r="BH160" i="3"/>
  <c r="BG160" i="3"/>
  <c r="BF160" i="3"/>
  <c r="T160" i="3"/>
  <c r="R160" i="3"/>
  <c r="P160" i="3"/>
  <c r="BI152" i="3"/>
  <c r="BH152" i="3"/>
  <c r="BG152" i="3"/>
  <c r="BF152" i="3"/>
  <c r="T152" i="3"/>
  <c r="R152" i="3"/>
  <c r="P152" i="3"/>
  <c r="BI144" i="3"/>
  <c r="BH144" i="3"/>
  <c r="BG144" i="3"/>
  <c r="BF144" i="3"/>
  <c r="T144" i="3"/>
  <c r="R144" i="3"/>
  <c r="P144" i="3"/>
  <c r="BI136" i="3"/>
  <c r="BH136" i="3"/>
  <c r="BG136" i="3"/>
  <c r="BF136" i="3"/>
  <c r="T136" i="3"/>
  <c r="R136" i="3"/>
  <c r="P136" i="3"/>
  <c r="BI128" i="3"/>
  <c r="BH128" i="3"/>
  <c r="BG128" i="3"/>
  <c r="BF128" i="3"/>
  <c r="T128" i="3"/>
  <c r="R128" i="3"/>
  <c r="P128" i="3"/>
  <c r="J122" i="3"/>
  <c r="J121" i="3"/>
  <c r="F121" i="3"/>
  <c r="F119" i="3"/>
  <c r="E117" i="3"/>
  <c r="J92" i="3"/>
  <c r="J91" i="3"/>
  <c r="F91" i="3"/>
  <c r="F89" i="3"/>
  <c r="E87" i="3"/>
  <c r="J18" i="3"/>
  <c r="E18" i="3"/>
  <c r="F122" i="3" s="1"/>
  <c r="J17" i="3"/>
  <c r="J12" i="3"/>
  <c r="J89" i="3"/>
  <c r="E7" i="3"/>
  <c r="E115" i="3"/>
  <c r="J37" i="2"/>
  <c r="J36" i="2"/>
  <c r="AY95" i="1" s="1"/>
  <c r="J35" i="2"/>
  <c r="AX95" i="1" s="1"/>
  <c r="BI974" i="2"/>
  <c r="BH974" i="2"/>
  <c r="BG974" i="2"/>
  <c r="BF974" i="2"/>
  <c r="T974" i="2"/>
  <c r="T973" i="2" s="1"/>
  <c r="R974" i="2"/>
  <c r="R973" i="2" s="1"/>
  <c r="P974" i="2"/>
  <c r="P973" i="2" s="1"/>
  <c r="BI969" i="2"/>
  <c r="BH969" i="2"/>
  <c r="BG969" i="2"/>
  <c r="BF969" i="2"/>
  <c r="T969" i="2"/>
  <c r="R969" i="2"/>
  <c r="P969" i="2"/>
  <c r="BI965" i="2"/>
  <c r="BH965" i="2"/>
  <c r="BG965" i="2"/>
  <c r="BF965" i="2"/>
  <c r="T965" i="2"/>
  <c r="R965" i="2"/>
  <c r="P965" i="2"/>
  <c r="BI961" i="2"/>
  <c r="BH961" i="2"/>
  <c r="BG961" i="2"/>
  <c r="BF961" i="2"/>
  <c r="T961" i="2"/>
  <c r="R961" i="2"/>
  <c r="P961" i="2"/>
  <c r="BI957" i="2"/>
  <c r="BH957" i="2"/>
  <c r="BG957" i="2"/>
  <c r="BF957" i="2"/>
  <c r="T957" i="2"/>
  <c r="R957" i="2"/>
  <c r="P957" i="2"/>
  <c r="BI955" i="2"/>
  <c r="BH955" i="2"/>
  <c r="BG955" i="2"/>
  <c r="BF955" i="2"/>
  <c r="T955" i="2"/>
  <c r="R955" i="2"/>
  <c r="P955" i="2"/>
  <c r="BI952" i="2"/>
  <c r="BH952" i="2"/>
  <c r="BG952" i="2"/>
  <c r="BF952" i="2"/>
  <c r="T952" i="2"/>
  <c r="R952" i="2"/>
  <c r="P952" i="2"/>
  <c r="BI950" i="2"/>
  <c r="BH950" i="2"/>
  <c r="BG950" i="2"/>
  <c r="BF950" i="2"/>
  <c r="T950" i="2"/>
  <c r="R950" i="2"/>
  <c r="P950" i="2"/>
  <c r="BI945" i="2"/>
  <c r="BH945" i="2"/>
  <c r="BG945" i="2"/>
  <c r="BF945" i="2"/>
  <c r="T945" i="2"/>
  <c r="R945" i="2"/>
  <c r="P945" i="2"/>
  <c r="BI937" i="2"/>
  <c r="BH937" i="2"/>
  <c r="BG937" i="2"/>
  <c r="BF937" i="2"/>
  <c r="T937" i="2"/>
  <c r="R937" i="2"/>
  <c r="P937" i="2"/>
  <c r="BI929" i="2"/>
  <c r="BH929" i="2"/>
  <c r="BG929" i="2"/>
  <c r="BF929" i="2"/>
  <c r="T929" i="2"/>
  <c r="R929" i="2"/>
  <c r="P929" i="2"/>
  <c r="BI921" i="2"/>
  <c r="BH921" i="2"/>
  <c r="BG921" i="2"/>
  <c r="BF921" i="2"/>
  <c r="T921" i="2"/>
  <c r="R921" i="2"/>
  <c r="P921" i="2"/>
  <c r="BI913" i="2"/>
  <c r="BH913" i="2"/>
  <c r="BG913" i="2"/>
  <c r="BF913" i="2"/>
  <c r="T913" i="2"/>
  <c r="R913" i="2"/>
  <c r="P913" i="2"/>
  <c r="BI909" i="2"/>
  <c r="BH909" i="2"/>
  <c r="BG909" i="2"/>
  <c r="BF909" i="2"/>
  <c r="T909" i="2"/>
  <c r="R909" i="2"/>
  <c r="P909" i="2"/>
  <c r="BI901" i="2"/>
  <c r="BH901" i="2"/>
  <c r="BG901" i="2"/>
  <c r="BF901" i="2"/>
  <c r="T901" i="2"/>
  <c r="R901" i="2"/>
  <c r="P901" i="2"/>
  <c r="BI893" i="2"/>
  <c r="BH893" i="2"/>
  <c r="BG893" i="2"/>
  <c r="BF893" i="2"/>
  <c r="T893" i="2"/>
  <c r="R893" i="2"/>
  <c r="P893" i="2"/>
  <c r="BI885" i="2"/>
  <c r="BH885" i="2"/>
  <c r="BG885" i="2"/>
  <c r="BF885" i="2"/>
  <c r="T885" i="2"/>
  <c r="R885" i="2"/>
  <c r="P885" i="2"/>
  <c r="BI880" i="2"/>
  <c r="BH880" i="2"/>
  <c r="BG880" i="2"/>
  <c r="BF880" i="2"/>
  <c r="T880" i="2"/>
  <c r="R880" i="2"/>
  <c r="P880" i="2"/>
  <c r="BI872" i="2"/>
  <c r="BH872" i="2"/>
  <c r="BG872" i="2"/>
  <c r="BF872" i="2"/>
  <c r="T872" i="2"/>
  <c r="R872" i="2"/>
  <c r="P872" i="2"/>
  <c r="BI864" i="2"/>
  <c r="BH864" i="2"/>
  <c r="BG864" i="2"/>
  <c r="BF864" i="2"/>
  <c r="T864" i="2"/>
  <c r="R864" i="2"/>
  <c r="P864" i="2"/>
  <c r="BI856" i="2"/>
  <c r="BH856" i="2"/>
  <c r="BG856" i="2"/>
  <c r="BF856" i="2"/>
  <c r="T856" i="2"/>
  <c r="R856" i="2"/>
  <c r="P856" i="2"/>
  <c r="BI850" i="2"/>
  <c r="BH850" i="2"/>
  <c r="BG850" i="2"/>
  <c r="BF850" i="2"/>
  <c r="T850" i="2"/>
  <c r="R850" i="2"/>
  <c r="P850" i="2"/>
  <c r="BI844" i="2"/>
  <c r="BH844" i="2"/>
  <c r="BG844" i="2"/>
  <c r="BF844" i="2"/>
  <c r="T844" i="2"/>
  <c r="R844" i="2"/>
  <c r="P844" i="2"/>
  <c r="BI835" i="2"/>
  <c r="BH835" i="2"/>
  <c r="BG835" i="2"/>
  <c r="BF835" i="2"/>
  <c r="T835" i="2"/>
  <c r="R835" i="2"/>
  <c r="P835" i="2"/>
  <c r="BI827" i="2"/>
  <c r="BH827" i="2"/>
  <c r="BG827" i="2"/>
  <c r="BF827" i="2"/>
  <c r="T827" i="2"/>
  <c r="R827" i="2"/>
  <c r="P827" i="2"/>
  <c r="BI821" i="2"/>
  <c r="BH821" i="2"/>
  <c r="BG821" i="2"/>
  <c r="BF821" i="2"/>
  <c r="T821" i="2"/>
  <c r="R821" i="2"/>
  <c r="P821" i="2"/>
  <c r="BI813" i="2"/>
  <c r="BH813" i="2"/>
  <c r="BG813" i="2"/>
  <c r="BF813" i="2"/>
  <c r="T813" i="2"/>
  <c r="R813" i="2"/>
  <c r="P813" i="2"/>
  <c r="BI807" i="2"/>
  <c r="BH807" i="2"/>
  <c r="BG807" i="2"/>
  <c r="BF807" i="2"/>
  <c r="T807" i="2"/>
  <c r="R807" i="2"/>
  <c r="P807" i="2"/>
  <c r="BI801" i="2"/>
  <c r="BH801" i="2"/>
  <c r="BG801" i="2"/>
  <c r="BF801" i="2"/>
  <c r="T801" i="2"/>
  <c r="R801" i="2"/>
  <c r="P801" i="2"/>
  <c r="BI793" i="2"/>
  <c r="BH793" i="2"/>
  <c r="BG793" i="2"/>
  <c r="BF793" i="2"/>
  <c r="T793" i="2"/>
  <c r="R793" i="2"/>
  <c r="P793" i="2"/>
  <c r="BI784" i="2"/>
  <c r="BH784" i="2"/>
  <c r="BG784" i="2"/>
  <c r="BF784" i="2"/>
  <c r="T784" i="2"/>
  <c r="R784" i="2"/>
  <c r="P784" i="2"/>
  <c r="BI775" i="2"/>
  <c r="BH775" i="2"/>
  <c r="BG775" i="2"/>
  <c r="BF775" i="2"/>
  <c r="T775" i="2"/>
  <c r="R775" i="2"/>
  <c r="P775" i="2"/>
  <c r="BI767" i="2"/>
  <c r="BH767" i="2"/>
  <c r="BG767" i="2"/>
  <c r="BF767" i="2"/>
  <c r="T767" i="2"/>
  <c r="R767" i="2"/>
  <c r="P767" i="2"/>
  <c r="BI761" i="2"/>
  <c r="BH761" i="2"/>
  <c r="BG761" i="2"/>
  <c r="BF761" i="2"/>
  <c r="T761" i="2"/>
  <c r="R761" i="2"/>
  <c r="P761" i="2"/>
  <c r="BI755" i="2"/>
  <c r="BH755" i="2"/>
  <c r="BG755" i="2"/>
  <c r="BF755" i="2"/>
  <c r="T755" i="2"/>
  <c r="R755" i="2"/>
  <c r="P755" i="2"/>
  <c r="BI749" i="2"/>
  <c r="BH749" i="2"/>
  <c r="BG749" i="2"/>
  <c r="BF749" i="2"/>
  <c r="T749" i="2"/>
  <c r="R749" i="2"/>
  <c r="P749" i="2"/>
  <c r="BI743" i="2"/>
  <c r="BH743" i="2"/>
  <c r="BG743" i="2"/>
  <c r="BF743" i="2"/>
  <c r="T743" i="2"/>
  <c r="R743" i="2"/>
  <c r="P743" i="2"/>
  <c r="BI736" i="2"/>
  <c r="BH736" i="2"/>
  <c r="BG736" i="2"/>
  <c r="BF736" i="2"/>
  <c r="T736" i="2"/>
  <c r="R736" i="2"/>
  <c r="P736" i="2"/>
  <c r="BI729" i="2"/>
  <c r="BH729" i="2"/>
  <c r="BG729" i="2"/>
  <c r="BF729" i="2"/>
  <c r="T729" i="2"/>
  <c r="R729" i="2"/>
  <c r="P729" i="2"/>
  <c r="BI721" i="2"/>
  <c r="BH721" i="2"/>
  <c r="BG721" i="2"/>
  <c r="BF721" i="2"/>
  <c r="T721" i="2"/>
  <c r="R721" i="2"/>
  <c r="P721" i="2"/>
  <c r="BI714" i="2"/>
  <c r="BH714" i="2"/>
  <c r="BG714" i="2"/>
  <c r="BF714" i="2"/>
  <c r="T714" i="2"/>
  <c r="R714" i="2"/>
  <c r="P714" i="2"/>
  <c r="BI708" i="2"/>
  <c r="BH708" i="2"/>
  <c r="BG708" i="2"/>
  <c r="BF708" i="2"/>
  <c r="T708" i="2"/>
  <c r="R708" i="2"/>
  <c r="P708" i="2"/>
  <c r="BI700" i="2"/>
  <c r="BH700" i="2"/>
  <c r="BG700" i="2"/>
  <c r="BF700" i="2"/>
  <c r="T700" i="2"/>
  <c r="R700" i="2"/>
  <c r="P700" i="2"/>
  <c r="BI693" i="2"/>
  <c r="BH693" i="2"/>
  <c r="BG693" i="2"/>
  <c r="BF693" i="2"/>
  <c r="T693" i="2"/>
  <c r="R693" i="2"/>
  <c r="P693" i="2"/>
  <c r="BI687" i="2"/>
  <c r="BH687" i="2"/>
  <c r="BG687" i="2"/>
  <c r="BF687" i="2"/>
  <c r="T687" i="2"/>
  <c r="R687" i="2"/>
  <c r="P687" i="2"/>
  <c r="BI681" i="2"/>
  <c r="BH681" i="2"/>
  <c r="BG681" i="2"/>
  <c r="BF681" i="2"/>
  <c r="T681" i="2"/>
  <c r="R681" i="2"/>
  <c r="P681" i="2"/>
  <c r="BI675" i="2"/>
  <c r="BH675" i="2"/>
  <c r="BG675" i="2"/>
  <c r="BF675" i="2"/>
  <c r="T675" i="2"/>
  <c r="R675" i="2"/>
  <c r="P675" i="2"/>
  <c r="BI669" i="2"/>
  <c r="BH669" i="2"/>
  <c r="BG669" i="2"/>
  <c r="BF669" i="2"/>
  <c r="T669" i="2"/>
  <c r="R669" i="2"/>
  <c r="P669" i="2"/>
  <c r="BI662" i="2"/>
  <c r="BH662" i="2"/>
  <c r="BG662" i="2"/>
  <c r="BF662" i="2"/>
  <c r="T662" i="2"/>
  <c r="R662" i="2"/>
  <c r="P662" i="2"/>
  <c r="BI656" i="2"/>
  <c r="BH656" i="2"/>
  <c r="BG656" i="2"/>
  <c r="BF656" i="2"/>
  <c r="T656" i="2"/>
  <c r="R656" i="2"/>
  <c r="P656" i="2"/>
  <c r="BI649" i="2"/>
  <c r="BH649" i="2"/>
  <c r="BG649" i="2"/>
  <c r="BF649" i="2"/>
  <c r="T649" i="2"/>
  <c r="R649" i="2"/>
  <c r="P649" i="2"/>
  <c r="BI643" i="2"/>
  <c r="BH643" i="2"/>
  <c r="BG643" i="2"/>
  <c r="BF643" i="2"/>
  <c r="T643" i="2"/>
  <c r="R643" i="2"/>
  <c r="P643" i="2"/>
  <c r="BI637" i="2"/>
  <c r="BH637" i="2"/>
  <c r="BG637" i="2"/>
  <c r="BF637" i="2"/>
  <c r="T637" i="2"/>
  <c r="R637" i="2"/>
  <c r="P637" i="2"/>
  <c r="BI631" i="2"/>
  <c r="BH631" i="2"/>
  <c r="BG631" i="2"/>
  <c r="BF631" i="2"/>
  <c r="T631" i="2"/>
  <c r="R631" i="2"/>
  <c r="P631" i="2"/>
  <c r="BI624" i="2"/>
  <c r="BH624" i="2"/>
  <c r="BG624" i="2"/>
  <c r="BF624" i="2"/>
  <c r="T624" i="2"/>
  <c r="R624" i="2"/>
  <c r="P624" i="2"/>
  <c r="BI618" i="2"/>
  <c r="BH618" i="2"/>
  <c r="BG618" i="2"/>
  <c r="BF618" i="2"/>
  <c r="T618" i="2"/>
  <c r="R618" i="2"/>
  <c r="P618" i="2"/>
  <c r="BI612" i="2"/>
  <c r="BH612" i="2"/>
  <c r="BG612" i="2"/>
  <c r="BF612" i="2"/>
  <c r="T612" i="2"/>
  <c r="R612" i="2"/>
  <c r="P612" i="2"/>
  <c r="BI606" i="2"/>
  <c r="BH606" i="2"/>
  <c r="BG606" i="2"/>
  <c r="BF606" i="2"/>
  <c r="T606" i="2"/>
  <c r="R606" i="2"/>
  <c r="P606" i="2"/>
  <c r="BI600" i="2"/>
  <c r="BH600" i="2"/>
  <c r="BG600" i="2"/>
  <c r="BF600" i="2"/>
  <c r="T600" i="2"/>
  <c r="R600" i="2"/>
  <c r="P600" i="2"/>
  <c r="BI594" i="2"/>
  <c r="BH594" i="2"/>
  <c r="BG594" i="2"/>
  <c r="BF594" i="2"/>
  <c r="T594" i="2"/>
  <c r="R594" i="2"/>
  <c r="P594" i="2"/>
  <c r="BI587" i="2"/>
  <c r="BH587" i="2"/>
  <c r="BG587" i="2"/>
  <c r="BF587" i="2"/>
  <c r="T587" i="2"/>
  <c r="R587" i="2"/>
  <c r="P587" i="2"/>
  <c r="BI581" i="2"/>
  <c r="BH581" i="2"/>
  <c r="BG581" i="2"/>
  <c r="BF581" i="2"/>
  <c r="T581" i="2"/>
  <c r="R581" i="2"/>
  <c r="P581" i="2"/>
  <c r="BI572" i="2"/>
  <c r="BH572" i="2"/>
  <c r="BG572" i="2"/>
  <c r="BF572" i="2"/>
  <c r="T572" i="2"/>
  <c r="T571" i="2"/>
  <c r="R572" i="2"/>
  <c r="R571" i="2"/>
  <c r="P572" i="2"/>
  <c r="P571" i="2"/>
  <c r="BI559" i="2"/>
  <c r="BH559" i="2"/>
  <c r="BG559" i="2"/>
  <c r="BF559" i="2"/>
  <c r="T559" i="2"/>
  <c r="R559" i="2"/>
  <c r="P559" i="2"/>
  <c r="BI547" i="2"/>
  <c r="BH547" i="2"/>
  <c r="BG547" i="2"/>
  <c r="BF547" i="2"/>
  <c r="T547" i="2"/>
  <c r="R547" i="2"/>
  <c r="P547" i="2"/>
  <c r="BI535" i="2"/>
  <c r="BH535" i="2"/>
  <c r="BG535" i="2"/>
  <c r="BF535" i="2"/>
  <c r="T535" i="2"/>
  <c r="R535" i="2"/>
  <c r="P535" i="2"/>
  <c r="BI523" i="2"/>
  <c r="BH523" i="2"/>
  <c r="BG523" i="2"/>
  <c r="BF523" i="2"/>
  <c r="T523" i="2"/>
  <c r="R523" i="2"/>
  <c r="P523" i="2"/>
  <c r="BI511" i="2"/>
  <c r="BH511" i="2"/>
  <c r="BG511" i="2"/>
  <c r="BF511" i="2"/>
  <c r="T511" i="2"/>
  <c r="R511" i="2"/>
  <c r="P511" i="2"/>
  <c r="BI499" i="2"/>
  <c r="BH499" i="2"/>
  <c r="BG499" i="2"/>
  <c r="BF499" i="2"/>
  <c r="T499" i="2"/>
  <c r="R499" i="2"/>
  <c r="P499" i="2"/>
  <c r="BI484" i="2"/>
  <c r="BH484" i="2"/>
  <c r="BG484" i="2"/>
  <c r="BF484" i="2"/>
  <c r="T484" i="2"/>
  <c r="R484" i="2"/>
  <c r="P484" i="2"/>
  <c r="BI472" i="2"/>
  <c r="BH472" i="2"/>
  <c r="BG472" i="2"/>
  <c r="BF472" i="2"/>
  <c r="T472" i="2"/>
  <c r="R472" i="2"/>
  <c r="P472" i="2"/>
  <c r="BI466" i="2"/>
  <c r="BH466" i="2"/>
  <c r="BG466" i="2"/>
  <c r="BF466" i="2"/>
  <c r="T466" i="2"/>
  <c r="R466" i="2"/>
  <c r="P466" i="2"/>
  <c r="BI458" i="2"/>
  <c r="BH458" i="2"/>
  <c r="BG458" i="2"/>
  <c r="BF458" i="2"/>
  <c r="T458" i="2"/>
  <c r="R458" i="2"/>
  <c r="P458" i="2"/>
  <c r="BI450" i="2"/>
  <c r="BH450" i="2"/>
  <c r="BG450" i="2"/>
  <c r="BF450" i="2"/>
  <c r="T450" i="2"/>
  <c r="R450" i="2"/>
  <c r="P450" i="2"/>
  <c r="BI442" i="2"/>
  <c r="BH442" i="2"/>
  <c r="BG442" i="2"/>
  <c r="BF442" i="2"/>
  <c r="T442" i="2"/>
  <c r="R442" i="2"/>
  <c r="P442" i="2"/>
  <c r="BI434" i="2"/>
  <c r="BH434" i="2"/>
  <c r="BG434" i="2"/>
  <c r="BF434" i="2"/>
  <c r="T434" i="2"/>
  <c r="R434" i="2"/>
  <c r="P434" i="2"/>
  <c r="BI422" i="2"/>
  <c r="BH422" i="2"/>
  <c r="BG422" i="2"/>
  <c r="BF422" i="2"/>
  <c r="T422" i="2"/>
  <c r="R422" i="2"/>
  <c r="P422" i="2"/>
  <c r="BI410" i="2"/>
  <c r="BH410" i="2"/>
  <c r="BG410" i="2"/>
  <c r="BF410" i="2"/>
  <c r="T410" i="2"/>
  <c r="R410" i="2"/>
  <c r="P410" i="2"/>
  <c r="BI398" i="2"/>
  <c r="BH398" i="2"/>
  <c r="BG398" i="2"/>
  <c r="BF398" i="2"/>
  <c r="T398" i="2"/>
  <c r="R398" i="2"/>
  <c r="P398" i="2"/>
  <c r="BI392" i="2"/>
  <c r="BH392" i="2"/>
  <c r="BG392" i="2"/>
  <c r="BF392" i="2"/>
  <c r="T392" i="2"/>
  <c r="R392" i="2"/>
  <c r="P392" i="2"/>
  <c r="BI380" i="2"/>
  <c r="BH380" i="2"/>
  <c r="BG380" i="2"/>
  <c r="BF380" i="2"/>
  <c r="T380" i="2"/>
  <c r="R380" i="2"/>
  <c r="P380" i="2"/>
  <c r="BI364" i="2"/>
  <c r="BH364" i="2"/>
  <c r="BG364" i="2"/>
  <c r="BF364" i="2"/>
  <c r="T364" i="2"/>
  <c r="R364" i="2"/>
  <c r="P364" i="2"/>
  <c r="BI351" i="2"/>
  <c r="BH351" i="2"/>
  <c r="BG351" i="2"/>
  <c r="BF351" i="2"/>
  <c r="T351" i="2"/>
  <c r="T350" i="2" s="1"/>
  <c r="R351" i="2"/>
  <c r="R350" i="2" s="1"/>
  <c r="P351" i="2"/>
  <c r="P350" i="2" s="1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6" i="2"/>
  <c r="BH306" i="2"/>
  <c r="BG306" i="2"/>
  <c r="BF306" i="2"/>
  <c r="T306" i="2"/>
  <c r="R306" i="2"/>
  <c r="P306" i="2"/>
  <c r="BI294" i="2"/>
  <c r="BH294" i="2"/>
  <c r="BG294" i="2"/>
  <c r="BF294" i="2"/>
  <c r="T294" i="2"/>
  <c r="R294" i="2"/>
  <c r="P294" i="2"/>
  <c r="BI282" i="2"/>
  <c r="BH282" i="2"/>
  <c r="BG282" i="2"/>
  <c r="BF282" i="2"/>
  <c r="T282" i="2"/>
  <c r="R282" i="2"/>
  <c r="P282" i="2"/>
  <c r="BI270" i="2"/>
  <c r="BH270" i="2"/>
  <c r="BG270" i="2"/>
  <c r="BF270" i="2"/>
  <c r="T270" i="2"/>
  <c r="R270" i="2"/>
  <c r="P270" i="2"/>
  <c r="BI258" i="2"/>
  <c r="BH258" i="2"/>
  <c r="BG258" i="2"/>
  <c r="BF258" i="2"/>
  <c r="T258" i="2"/>
  <c r="R258" i="2"/>
  <c r="P258" i="2"/>
  <c r="BI246" i="2"/>
  <c r="BH246" i="2"/>
  <c r="BG246" i="2"/>
  <c r="BF246" i="2"/>
  <c r="T246" i="2"/>
  <c r="R246" i="2"/>
  <c r="P246" i="2"/>
  <c r="BI240" i="2"/>
  <c r="BH240" i="2"/>
  <c r="BG240" i="2"/>
  <c r="BF240" i="2"/>
  <c r="T240" i="2"/>
  <c r="R240" i="2"/>
  <c r="P240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2" i="2"/>
  <c r="BH212" i="2"/>
  <c r="BG212" i="2"/>
  <c r="BF212" i="2"/>
  <c r="T212" i="2"/>
  <c r="R212" i="2"/>
  <c r="P212" i="2"/>
  <c r="BI200" i="2"/>
  <c r="BH200" i="2"/>
  <c r="BG200" i="2"/>
  <c r="BF200" i="2"/>
  <c r="T200" i="2"/>
  <c r="R200" i="2"/>
  <c r="P200" i="2"/>
  <c r="BI192" i="2"/>
  <c r="BH192" i="2"/>
  <c r="BG192" i="2"/>
  <c r="BF192" i="2"/>
  <c r="T192" i="2"/>
  <c r="R192" i="2"/>
  <c r="P192" i="2"/>
  <c r="BI184" i="2"/>
  <c r="BH184" i="2"/>
  <c r="BG184" i="2"/>
  <c r="BF184" i="2"/>
  <c r="T184" i="2"/>
  <c r="R184" i="2"/>
  <c r="P184" i="2"/>
  <c r="BI178" i="2"/>
  <c r="BH178" i="2"/>
  <c r="BG178" i="2"/>
  <c r="BF178" i="2"/>
  <c r="T178" i="2"/>
  <c r="R178" i="2"/>
  <c r="P178" i="2"/>
  <c r="BI166" i="2"/>
  <c r="BH166" i="2"/>
  <c r="BG166" i="2"/>
  <c r="BF166" i="2"/>
  <c r="T166" i="2"/>
  <c r="R166" i="2"/>
  <c r="P166" i="2"/>
  <c r="BI154" i="2"/>
  <c r="BH154" i="2"/>
  <c r="BG154" i="2"/>
  <c r="BF154" i="2"/>
  <c r="T154" i="2"/>
  <c r="R154" i="2"/>
  <c r="P154" i="2"/>
  <c r="BI142" i="2"/>
  <c r="BH142" i="2"/>
  <c r="BG142" i="2"/>
  <c r="BF142" i="2"/>
  <c r="T142" i="2"/>
  <c r="R142" i="2"/>
  <c r="P142" i="2"/>
  <c r="BI130" i="2"/>
  <c r="BH130" i="2"/>
  <c r="BG130" i="2"/>
  <c r="BF130" i="2"/>
  <c r="T130" i="2"/>
  <c r="R130" i="2"/>
  <c r="P130" i="2"/>
  <c r="J124" i="2"/>
  <c r="J123" i="2"/>
  <c r="F123" i="2"/>
  <c r="F121" i="2"/>
  <c r="E119" i="2"/>
  <c r="J92" i="2"/>
  <c r="J91" i="2"/>
  <c r="F91" i="2"/>
  <c r="F89" i="2"/>
  <c r="E87" i="2"/>
  <c r="J18" i="2"/>
  <c r="E18" i="2"/>
  <c r="F124" i="2"/>
  <c r="J17" i="2"/>
  <c r="J12" i="2"/>
  <c r="J89" i="2" s="1"/>
  <c r="E7" i="2"/>
  <c r="E117" i="2" s="1"/>
  <c r="L90" i="1"/>
  <c r="AM90" i="1"/>
  <c r="AM89" i="1"/>
  <c r="L89" i="1"/>
  <c r="AM87" i="1"/>
  <c r="L87" i="1"/>
  <c r="L85" i="1"/>
  <c r="L84" i="1"/>
  <c r="BK761" i="2"/>
  <c r="BK736" i="2"/>
  <c r="BK675" i="2"/>
  <c r="BK643" i="2"/>
  <c r="J618" i="2"/>
  <c r="J535" i="2"/>
  <c r="BK380" i="2"/>
  <c r="BK344" i="2"/>
  <c r="J309" i="2"/>
  <c r="BK270" i="2"/>
  <c r="J240" i="2"/>
  <c r="J230" i="2"/>
  <c r="BK130" i="2"/>
  <c r="BK969" i="2"/>
  <c r="BK961" i="2"/>
  <c r="BK937" i="2"/>
  <c r="J913" i="2"/>
  <c r="J893" i="2"/>
  <c r="BK864" i="2"/>
  <c r="J844" i="2"/>
  <c r="BK827" i="2"/>
  <c r="BK807" i="2"/>
  <c r="J784" i="2"/>
  <c r="BK743" i="2"/>
  <c r="BK729" i="2"/>
  <c r="J687" i="2"/>
  <c r="BK669" i="2"/>
  <c r="J643" i="2"/>
  <c r="BK612" i="2"/>
  <c r="BK594" i="2"/>
  <c r="BK547" i="2"/>
  <c r="BK458" i="2"/>
  <c r="BK434" i="2"/>
  <c r="BK351" i="2"/>
  <c r="J314" i="2"/>
  <c r="BK246" i="2"/>
  <c r="J226" i="2"/>
  <c r="J220" i="2"/>
  <c r="BK700" i="2"/>
  <c r="J581" i="2"/>
  <c r="BK523" i="2"/>
  <c r="BK499" i="2"/>
  <c r="J466" i="2"/>
  <c r="J442" i="2"/>
  <c r="J392" i="2"/>
  <c r="BK282" i="2"/>
  <c r="J178" i="2"/>
  <c r="J142" i="2"/>
  <c r="BK974" i="2"/>
  <c r="BK965" i="2"/>
  <c r="J955" i="2"/>
  <c r="J950" i="2"/>
  <c r="J945" i="2"/>
  <c r="J937" i="2"/>
  <c r="BK929" i="2"/>
  <c r="BK913" i="2"/>
  <c r="BK909" i="2"/>
  <c r="BK893" i="2"/>
  <c r="J885" i="2"/>
  <c r="BK872" i="2"/>
  <c r="BK856" i="2"/>
  <c r="J827" i="2"/>
  <c r="BK813" i="2"/>
  <c r="BK801" i="2"/>
  <c r="BK775" i="2"/>
  <c r="J755" i="2"/>
  <c r="J729" i="2"/>
  <c r="J714" i="2"/>
  <c r="J693" i="2"/>
  <c r="J656" i="2"/>
  <c r="J624" i="2"/>
  <c r="J606" i="2"/>
  <c r="BK587" i="2"/>
  <c r="J572" i="2"/>
  <c r="J484" i="2"/>
  <c r="J458" i="2"/>
  <c r="J434" i="2"/>
  <c r="J398" i="2"/>
  <c r="J351" i="2"/>
  <c r="BK309" i="2"/>
  <c r="BK230" i="2"/>
  <c r="J200" i="2"/>
  <c r="BK154" i="2"/>
  <c r="J961" i="2"/>
  <c r="BK955" i="2"/>
  <c r="BK950" i="2"/>
  <c r="J344" i="2"/>
  <c r="J326" i="2"/>
  <c r="BK294" i="2"/>
  <c r="J184" i="2"/>
  <c r="BK166" i="2"/>
  <c r="J746" i="3"/>
  <c r="BK733" i="3"/>
  <c r="J729" i="3"/>
  <c r="BK722" i="3"/>
  <c r="J669" i="3"/>
  <c r="J659" i="3"/>
  <c r="BK639" i="3"/>
  <c r="J629" i="3"/>
  <c r="J595" i="3"/>
  <c r="J568" i="3"/>
  <c r="BK548" i="3"/>
  <c r="BK528" i="3"/>
  <c r="BK508" i="3"/>
  <c r="J493" i="3"/>
  <c r="BK456" i="3"/>
  <c r="BK432" i="3"/>
  <c r="J419" i="3"/>
  <c r="J384" i="3"/>
  <c r="BK343" i="3"/>
  <c r="BK746" i="3"/>
  <c r="BK741" i="3"/>
  <c r="J733" i="3"/>
  <c r="J727" i="3"/>
  <c r="J722" i="3"/>
  <c r="BK711" i="3"/>
  <c r="J698" i="3"/>
  <c r="J674" i="3"/>
  <c r="BK649" i="3"/>
  <c r="BK629" i="3"/>
  <c r="J583" i="3"/>
  <c r="BK568" i="3"/>
  <c r="J553" i="3"/>
  <c r="J538" i="3"/>
  <c r="BK523" i="3"/>
  <c r="BK513" i="3"/>
  <c r="J498" i="3"/>
  <c r="BK478" i="3"/>
  <c r="J407" i="3"/>
  <c r="BK359" i="3"/>
  <c r="J297" i="3"/>
  <c r="BK283" i="3"/>
  <c r="J270" i="3"/>
  <c r="J251" i="3"/>
  <c r="BK235" i="3"/>
  <c r="BK217" i="3"/>
  <c r="J199" i="3"/>
  <c r="BK179" i="3"/>
  <c r="J160" i="3"/>
  <c r="J136" i="3"/>
  <c r="BK706" i="3"/>
  <c r="BK674" i="3"/>
  <c r="J649" i="3"/>
  <c r="BK613" i="3"/>
  <c r="BK589" i="3"/>
  <c r="BK558" i="3"/>
  <c r="J528" i="3"/>
  <c r="BK483" i="3"/>
  <c r="J463" i="3"/>
  <c r="BK426" i="3"/>
  <c r="J396" i="3"/>
  <c r="J343" i="3"/>
  <c r="J318" i="3"/>
  <c r="BK294" i="3"/>
  <c r="J274" i="3"/>
  <c r="J267" i="3"/>
  <c r="BK243" i="3"/>
  <c r="J223" i="3"/>
  <c r="BK207" i="3"/>
  <c r="BK199" i="3"/>
  <c r="J179" i="3"/>
  <c r="BK165" i="3"/>
  <c r="BK144" i="3"/>
  <c r="BK488" i="3"/>
  <c r="BK450" i="3"/>
  <c r="J413" i="3"/>
  <c r="J375" i="3"/>
  <c r="BK318" i="3"/>
  <c r="BK767" i="2"/>
  <c r="BK714" i="2"/>
  <c r="J669" i="2"/>
  <c r="BK637" i="2"/>
  <c r="BK559" i="2"/>
  <c r="BK472" i="2"/>
  <c r="BK398" i="2"/>
  <c r="J364" i="2"/>
  <c r="J329" i="2"/>
  <c r="BK306" i="2"/>
  <c r="J258" i="2"/>
  <c r="BK234" i="2"/>
  <c r="BK212" i="2"/>
  <c r="J974" i="2"/>
  <c r="J965" i="2"/>
  <c r="BK952" i="2"/>
  <c r="J929" i="2"/>
  <c r="J909" i="2"/>
  <c r="J872" i="2"/>
  <c r="J856" i="2"/>
  <c r="BK835" i="2"/>
  <c r="J821" i="2"/>
  <c r="J801" i="2"/>
  <c r="J775" i="2"/>
  <c r="BK708" i="2"/>
  <c r="BK693" i="2"/>
  <c r="J675" i="2"/>
  <c r="J662" i="2"/>
  <c r="J637" i="2"/>
  <c r="J600" i="2"/>
  <c r="BK572" i="2"/>
  <c r="BK484" i="2"/>
  <c r="BK450" i="2"/>
  <c r="BK422" i="2"/>
  <c r="J380" i="2"/>
  <c r="BK326" i="2"/>
  <c r="BK258" i="2"/>
  <c r="BK184" i="2"/>
  <c r="J130" i="2"/>
  <c r="J969" i="2"/>
  <c r="J850" i="2"/>
  <c r="J793" i="2"/>
  <c r="J761" i="2"/>
  <c r="J743" i="2"/>
  <c r="J721" i="2"/>
  <c r="J700" i="2"/>
  <c r="BK681" i="2"/>
  <c r="BK649" i="2"/>
  <c r="BK618" i="2"/>
  <c r="BK600" i="2"/>
  <c r="J523" i="2"/>
  <c r="J472" i="2"/>
  <c r="J450" i="2"/>
  <c r="J422" i="2"/>
  <c r="BK392" i="2"/>
  <c r="BK314" i="2"/>
  <c r="J306" i="2"/>
  <c r="BK220" i="2"/>
  <c r="J192" i="2"/>
  <c r="J154" i="2"/>
  <c r="J957" i="2"/>
  <c r="J952" i="2"/>
  <c r="BK329" i="2"/>
  <c r="J311" i="2"/>
  <c r="BK224" i="2"/>
  <c r="BK178" i="2"/>
  <c r="BK142" i="2"/>
  <c r="J741" i="3"/>
  <c r="BK727" i="3"/>
  <c r="J716" i="3"/>
  <c r="BK698" i="3"/>
  <c r="J664" i="3"/>
  <c r="J644" i="3"/>
  <c r="BK603" i="3"/>
  <c r="BK573" i="3"/>
  <c r="BK553" i="3"/>
  <c r="BK538" i="3"/>
  <c r="J513" i="3"/>
  <c r="BK498" i="3"/>
  <c r="BK463" i="3"/>
  <c r="BK438" i="3"/>
  <c r="BK396" i="3"/>
  <c r="BK375" i="3"/>
  <c r="J351" i="3"/>
  <c r="J706" i="3"/>
  <c r="J682" i="3"/>
  <c r="BK659" i="3"/>
  <c r="BK634" i="3"/>
  <c r="J589" i="3"/>
  <c r="J573" i="3"/>
  <c r="J558" i="3"/>
  <c r="J543" i="3"/>
  <c r="J518" i="3"/>
  <c r="J503" i="3"/>
  <c r="J488" i="3"/>
  <c r="J456" i="3"/>
  <c r="BK413" i="3"/>
  <c r="J367" i="3"/>
  <c r="BK351" i="3"/>
  <c r="J294" i="3"/>
  <c r="BK272" i="3"/>
  <c r="BK259" i="3"/>
  <c r="BK229" i="3"/>
  <c r="J207" i="3"/>
  <c r="J203" i="3"/>
  <c r="BK187" i="3"/>
  <c r="J169" i="3"/>
  <c r="J152" i="3"/>
  <c r="BK128" i="3"/>
  <c r="BK690" i="3"/>
  <c r="BK654" i="3"/>
  <c r="BK619" i="3"/>
  <c r="BK595" i="3"/>
  <c r="BK563" i="3"/>
  <c r="J533" i="3"/>
  <c r="BK518" i="3"/>
  <c r="J473" i="3"/>
  <c r="J432" i="3"/>
  <c r="J402" i="3"/>
  <c r="BK367" i="3"/>
  <c r="BK326" i="3"/>
  <c r="BK297" i="3"/>
  <c r="J283" i="3"/>
  <c r="BK270" i="3"/>
  <c r="BK251" i="3"/>
  <c r="J235" i="3"/>
  <c r="J217" i="3"/>
  <c r="J195" i="3"/>
  <c r="BK174" i="3"/>
  <c r="BK160" i="3"/>
  <c r="BK136" i="3"/>
  <c r="J483" i="3"/>
  <c r="BK419" i="3"/>
  <c r="J335" i="3"/>
  <c r="J310" i="3"/>
  <c r="J749" i="2"/>
  <c r="BK687" i="2"/>
  <c r="BK656" i="2"/>
  <c r="BK624" i="2"/>
  <c r="J547" i="2"/>
  <c r="BK511" i="2"/>
  <c r="J499" i="2"/>
  <c r="BK341" i="2"/>
  <c r="J282" i="2"/>
  <c r="J246" i="2"/>
  <c r="J234" i="2"/>
  <c r="BK226" i="2"/>
  <c r="BK200" i="2"/>
  <c r="BK957" i="2"/>
  <c r="BK945" i="2"/>
  <c r="BK921" i="2"/>
  <c r="BK901" i="2"/>
  <c r="BK880" i="2"/>
  <c r="BK850" i="2"/>
  <c r="J835" i="2"/>
  <c r="J813" i="2"/>
  <c r="BK793" i="2"/>
  <c r="BK755" i="2"/>
  <c r="J736" i="2"/>
  <c r="BK721" i="2"/>
  <c r="J681" i="2"/>
  <c r="J649" i="2"/>
  <c r="J631" i="2"/>
  <c r="BK606" i="2"/>
  <c r="J587" i="2"/>
  <c r="BK535" i="2"/>
  <c r="J511" i="2"/>
  <c r="BK410" i="2"/>
  <c r="J341" i="2"/>
  <c r="J294" i="2"/>
  <c r="BK240" i="2"/>
  <c r="J224" i="2"/>
  <c r="BK192" i="2"/>
  <c r="J921" i="2"/>
  <c r="J901" i="2"/>
  <c r="BK885" i="2"/>
  <c r="J880" i="2"/>
  <c r="J864" i="2"/>
  <c r="BK844" i="2"/>
  <c r="BK821" i="2"/>
  <c r="J807" i="2"/>
  <c r="BK784" i="2"/>
  <c r="J767" i="2"/>
  <c r="BK749" i="2"/>
  <c r="J708" i="2"/>
  <c r="BK662" i="2"/>
  <c r="BK631" i="2"/>
  <c r="J612" i="2"/>
  <c r="J594" i="2"/>
  <c r="BK581" i="2"/>
  <c r="J559" i="2"/>
  <c r="BK466" i="2"/>
  <c r="BK442" i="2"/>
  <c r="J410" i="2"/>
  <c r="BK364" i="2"/>
  <c r="BK311" i="2"/>
  <c r="J270" i="2"/>
  <c r="J212" i="2"/>
  <c r="J166" i="2"/>
  <c r="AS94" i="1"/>
  <c r="J737" i="3"/>
  <c r="J724" i="3"/>
  <c r="J711" i="3"/>
  <c r="BK682" i="3"/>
  <c r="J654" i="3"/>
  <c r="J634" i="3"/>
  <c r="J613" i="3"/>
  <c r="BK583" i="3"/>
  <c r="BK503" i="3"/>
  <c r="BK473" i="3"/>
  <c r="BK444" i="3"/>
  <c r="J426" i="3"/>
  <c r="BK390" i="3"/>
  <c r="J359" i="3"/>
  <c r="BK310" i="3"/>
  <c r="BK737" i="3"/>
  <c r="BK729" i="3"/>
  <c r="BK724" i="3"/>
  <c r="BK716" i="3"/>
  <c r="J690" i="3"/>
  <c r="BK669" i="3"/>
  <c r="BK644" i="3"/>
  <c r="J619" i="3"/>
  <c r="J578" i="3"/>
  <c r="J563" i="3"/>
  <c r="J548" i="3"/>
  <c r="BK533" i="3"/>
  <c r="J508" i="3"/>
  <c r="BK493" i="3"/>
  <c r="J468" i="3"/>
  <c r="J450" i="3"/>
  <c r="BK384" i="3"/>
  <c r="BK304" i="3"/>
  <c r="J286" i="3"/>
  <c r="BK274" i="3"/>
  <c r="BK267" i="3"/>
  <c r="J243" i="3"/>
  <c r="BK223" i="3"/>
  <c r="J211" i="3"/>
  <c r="BK195" i="3"/>
  <c r="J174" i="3"/>
  <c r="J165" i="3"/>
  <c r="J144" i="3"/>
  <c r="BK664" i="3"/>
  <c r="J639" i="3"/>
  <c r="J603" i="3"/>
  <c r="BK578" i="3"/>
  <c r="BK543" i="3"/>
  <c r="J523" i="3"/>
  <c r="J478" i="3"/>
  <c r="J444" i="3"/>
  <c r="BK407" i="3"/>
  <c r="J390" i="3"/>
  <c r="BK335" i="3"/>
  <c r="J304" i="3"/>
  <c r="BK286" i="3"/>
  <c r="J272" i="3"/>
  <c r="J259" i="3"/>
  <c r="J229" i="3"/>
  <c r="BK211" i="3"/>
  <c r="BK203" i="3"/>
  <c r="J187" i="3"/>
  <c r="BK169" i="3"/>
  <c r="BK152" i="3"/>
  <c r="J128" i="3"/>
  <c r="BK468" i="3"/>
  <c r="J438" i="3"/>
  <c r="BK402" i="3"/>
  <c r="J326" i="3"/>
  <c r="R129" i="2" l="1"/>
  <c r="T363" i="2"/>
  <c r="BK397" i="2"/>
  <c r="J397" i="2"/>
  <c r="J101" i="2" s="1"/>
  <c r="P498" i="2"/>
  <c r="BK580" i="2"/>
  <c r="J580" i="2"/>
  <c r="J104" i="2" s="1"/>
  <c r="BK843" i="2"/>
  <c r="J843" i="2"/>
  <c r="J105" i="2"/>
  <c r="BK949" i="2"/>
  <c r="J949" i="2"/>
  <c r="J106" i="2"/>
  <c r="R127" i="3"/>
  <c r="BK309" i="3"/>
  <c r="J309" i="3"/>
  <c r="J100" i="3"/>
  <c r="BK334" i="3"/>
  <c r="J334" i="3" s="1"/>
  <c r="J101" i="3" s="1"/>
  <c r="BK383" i="3"/>
  <c r="J383" i="3"/>
  <c r="J102" i="3" s="1"/>
  <c r="P129" i="2"/>
  <c r="BK363" i="2"/>
  <c r="J363" i="2"/>
  <c r="J100" i="2" s="1"/>
  <c r="P397" i="2"/>
  <c r="R498" i="2"/>
  <c r="R580" i="2"/>
  <c r="P843" i="2"/>
  <c r="P949" i="2"/>
  <c r="P127" i="3"/>
  <c r="P309" i="3"/>
  <c r="P334" i="3"/>
  <c r="R383" i="3"/>
  <c r="T721" i="3"/>
  <c r="BK129" i="2"/>
  <c r="J129" i="2" s="1"/>
  <c r="J98" i="2" s="1"/>
  <c r="R363" i="2"/>
  <c r="R397" i="2"/>
  <c r="BK498" i="2"/>
  <c r="J498" i="2"/>
  <c r="J102" i="2"/>
  <c r="P580" i="2"/>
  <c r="T843" i="2"/>
  <c r="T949" i="2"/>
  <c r="BK127" i="3"/>
  <c r="J127" i="3"/>
  <c r="J98" i="3" s="1"/>
  <c r="T309" i="3"/>
  <c r="R334" i="3"/>
  <c r="T383" i="3"/>
  <c r="BK721" i="3"/>
  <c r="J721" i="3"/>
  <c r="J104" i="3"/>
  <c r="R721" i="3"/>
  <c r="T129" i="2"/>
  <c r="P363" i="2"/>
  <c r="T397" i="2"/>
  <c r="T498" i="2"/>
  <c r="T580" i="2"/>
  <c r="R843" i="2"/>
  <c r="R949" i="2"/>
  <c r="T127" i="3"/>
  <c r="T126" i="3" s="1"/>
  <c r="T125" i="3" s="1"/>
  <c r="R309" i="3"/>
  <c r="T334" i="3"/>
  <c r="P383" i="3"/>
  <c r="P721" i="3"/>
  <c r="BK973" i="2"/>
  <c r="J973" i="2"/>
  <c r="J107" i="2" s="1"/>
  <c r="BK350" i="2"/>
  <c r="J350" i="2"/>
  <c r="J99" i="2"/>
  <c r="BK571" i="2"/>
  <c r="J571" i="2" s="1"/>
  <c r="J103" i="2" s="1"/>
  <c r="BK303" i="3"/>
  <c r="J303" i="3" s="1"/>
  <c r="J99" i="3" s="1"/>
  <c r="BK710" i="3"/>
  <c r="J710" i="3"/>
  <c r="J103" i="3" s="1"/>
  <c r="BK745" i="3"/>
  <c r="J745" i="3"/>
  <c r="J105" i="3"/>
  <c r="BE343" i="3"/>
  <c r="BE359" i="3"/>
  <c r="BE375" i="3"/>
  <c r="BE384" i="3"/>
  <c r="BE390" i="3"/>
  <c r="BE419" i="3"/>
  <c r="BE444" i="3"/>
  <c r="BE456" i="3"/>
  <c r="BE473" i="3"/>
  <c r="BE493" i="3"/>
  <c r="BE503" i="3"/>
  <c r="J119" i="3"/>
  <c r="BE136" i="3"/>
  <c r="BE144" i="3"/>
  <c r="BE152" i="3"/>
  <c r="BE160" i="3"/>
  <c r="BE165" i="3"/>
  <c r="BE169" i="3"/>
  <c r="BE174" i="3"/>
  <c r="BE195" i="3"/>
  <c r="BE203" i="3"/>
  <c r="BE211" i="3"/>
  <c r="BE229" i="3"/>
  <c r="BE235" i="3"/>
  <c r="BE243" i="3"/>
  <c r="BE270" i="3"/>
  <c r="BE286" i="3"/>
  <c r="BE294" i="3"/>
  <c r="BE297" i="3"/>
  <c r="BE304" i="3"/>
  <c r="BE413" i="3"/>
  <c r="BE432" i="3"/>
  <c r="BE438" i="3"/>
  <c r="BE450" i="3"/>
  <c r="BE498" i="3"/>
  <c r="BE508" i="3"/>
  <c r="BE538" i="3"/>
  <c r="BE553" i="3"/>
  <c r="BE573" i="3"/>
  <c r="BE589" i="3"/>
  <c r="BE603" i="3"/>
  <c r="BE619" i="3"/>
  <c r="BE634" i="3"/>
  <c r="BE644" i="3"/>
  <c r="BE649" i="3"/>
  <c r="BE659" i="3"/>
  <c r="BE682" i="3"/>
  <c r="BE706" i="3"/>
  <c r="BE711" i="3"/>
  <c r="BE716" i="3"/>
  <c r="E85" i="3"/>
  <c r="F92" i="3"/>
  <c r="BE128" i="3"/>
  <c r="BE179" i="3"/>
  <c r="BE187" i="3"/>
  <c r="BE199" i="3"/>
  <c r="BE207" i="3"/>
  <c r="BE217" i="3"/>
  <c r="BE223" i="3"/>
  <c r="BE251" i="3"/>
  <c r="BE259" i="3"/>
  <c r="BE267" i="3"/>
  <c r="BE272" i="3"/>
  <c r="BE274" i="3"/>
  <c r="BE283" i="3"/>
  <c r="BE318" i="3"/>
  <c r="BE335" i="3"/>
  <c r="BE367" i="3"/>
  <c r="BE396" i="3"/>
  <c r="BE426" i="3"/>
  <c r="BE463" i="3"/>
  <c r="BE468" i="3"/>
  <c r="BE483" i="3"/>
  <c r="BE528" i="3"/>
  <c r="BE548" i="3"/>
  <c r="BE558" i="3"/>
  <c r="BE568" i="3"/>
  <c r="BE583" i="3"/>
  <c r="BE613" i="3"/>
  <c r="BE639" i="3"/>
  <c r="BE654" i="3"/>
  <c r="BE664" i="3"/>
  <c r="BE698" i="3"/>
  <c r="BE724" i="3"/>
  <c r="BE727" i="3"/>
  <c r="BE741" i="3"/>
  <c r="BE310" i="3"/>
  <c r="BE326" i="3"/>
  <c r="BE351" i="3"/>
  <c r="BE402" i="3"/>
  <c r="BE407" i="3"/>
  <c r="BE478" i="3"/>
  <c r="BE488" i="3"/>
  <c r="BE513" i="3"/>
  <c r="BE518" i="3"/>
  <c r="BE523" i="3"/>
  <c r="BE533" i="3"/>
  <c r="BE543" i="3"/>
  <c r="BE563" i="3"/>
  <c r="BE578" i="3"/>
  <c r="BE595" i="3"/>
  <c r="BE629" i="3"/>
  <c r="BE669" i="3"/>
  <c r="BE674" i="3"/>
  <c r="BE690" i="3"/>
  <c r="BE722" i="3"/>
  <c r="BE729" i="3"/>
  <c r="BE733" i="3"/>
  <c r="BE737" i="3"/>
  <c r="BE746" i="3"/>
  <c r="BE154" i="2"/>
  <c r="BE184" i="2"/>
  <c r="BE200" i="2"/>
  <c r="BE212" i="2"/>
  <c r="BE226" i="2"/>
  <c r="BE240" i="2"/>
  <c r="BE246" i="2"/>
  <c r="BE270" i="2"/>
  <c r="BE306" i="2"/>
  <c r="BE937" i="2"/>
  <c r="BE945" i="2"/>
  <c r="F92" i="2"/>
  <c r="BE130" i="2"/>
  <c r="BE178" i="2"/>
  <c r="BE224" i="2"/>
  <c r="BE258" i="2"/>
  <c r="BE294" i="2"/>
  <c r="BE326" i="2"/>
  <c r="BE329" i="2"/>
  <c r="BE341" i="2"/>
  <c r="BE392" i="2"/>
  <c r="BE422" i="2"/>
  <c r="BE484" i="2"/>
  <c r="BE511" i="2"/>
  <c r="BE547" i="2"/>
  <c r="BE572" i="2"/>
  <c r="BE581" i="2"/>
  <c r="BE587" i="2"/>
  <c r="BE594" i="2"/>
  <c r="BE624" i="2"/>
  <c r="BE643" i="2"/>
  <c r="BE656" i="2"/>
  <c r="BE675" i="2"/>
  <c r="BE693" i="2"/>
  <c r="BE743" i="2"/>
  <c r="BE761" i="2"/>
  <c r="BE767" i="2"/>
  <c r="BE793" i="2"/>
  <c r="BE807" i="2"/>
  <c r="BE821" i="2"/>
  <c r="BE850" i="2"/>
  <c r="BE856" i="2"/>
  <c r="BE864" i="2"/>
  <c r="BE872" i="2"/>
  <c r="BE880" i="2"/>
  <c r="BE885" i="2"/>
  <c r="BE901" i="2"/>
  <c r="BE909" i="2"/>
  <c r="BE929" i="2"/>
  <c r="BE950" i="2"/>
  <c r="BE952" i="2"/>
  <c r="BE961" i="2"/>
  <c r="J121" i="2"/>
  <c r="BE142" i="2"/>
  <c r="BE230" i="2"/>
  <c r="BE234" i="2"/>
  <c r="BE309" i="2"/>
  <c r="BE314" i="2"/>
  <c r="BE344" i="2"/>
  <c r="BE380" i="2"/>
  <c r="BE398" i="2"/>
  <c r="BE410" i="2"/>
  <c r="BE442" i="2"/>
  <c r="BE450" i="2"/>
  <c r="BE458" i="2"/>
  <c r="BE466" i="2"/>
  <c r="BE472" i="2"/>
  <c r="BE535" i="2"/>
  <c r="BE559" i="2"/>
  <c r="BE600" i="2"/>
  <c r="BE606" i="2"/>
  <c r="BE637" i="2"/>
  <c r="BE662" i="2"/>
  <c r="BE687" i="2"/>
  <c r="BE700" i="2"/>
  <c r="BE714" i="2"/>
  <c r="BE736" i="2"/>
  <c r="BE749" i="2"/>
  <c r="BE775" i="2"/>
  <c r="BE801" i="2"/>
  <c r="BE813" i="2"/>
  <c r="BE827" i="2"/>
  <c r="BE835" i="2"/>
  <c r="BE844" i="2"/>
  <c r="BE893" i="2"/>
  <c r="BE913" i="2"/>
  <c r="BE921" i="2"/>
  <c r="BE955" i="2"/>
  <c r="BE957" i="2"/>
  <c r="BE965" i="2"/>
  <c r="BE969" i="2"/>
  <c r="BE974" i="2"/>
  <c r="E85" i="2"/>
  <c r="BE166" i="2"/>
  <c r="BE192" i="2"/>
  <c r="BE220" i="2"/>
  <c r="BE282" i="2"/>
  <c r="BE311" i="2"/>
  <c r="BE351" i="2"/>
  <c r="BE364" i="2"/>
  <c r="BE434" i="2"/>
  <c r="BE499" i="2"/>
  <c r="BE523" i="2"/>
  <c r="BE612" i="2"/>
  <c r="BE618" i="2"/>
  <c r="BE631" i="2"/>
  <c r="BE649" i="2"/>
  <c r="BE669" i="2"/>
  <c r="BE681" i="2"/>
  <c r="BE708" i="2"/>
  <c r="BE721" i="2"/>
  <c r="BE729" i="2"/>
  <c r="BE755" i="2"/>
  <c r="BE784" i="2"/>
  <c r="J34" i="2"/>
  <c r="AW95" i="1" s="1"/>
  <c r="F36" i="2"/>
  <c r="BC95" i="1"/>
  <c r="F37" i="3"/>
  <c r="BD96" i="1" s="1"/>
  <c r="F37" i="2"/>
  <c r="BD95" i="1"/>
  <c r="F35" i="3"/>
  <c r="BB96" i="1" s="1"/>
  <c r="F35" i="2"/>
  <c r="BB95" i="1"/>
  <c r="F34" i="2"/>
  <c r="BA95" i="1" s="1"/>
  <c r="J34" i="3"/>
  <c r="AW96" i="1"/>
  <c r="F34" i="3"/>
  <c r="BA96" i="1" s="1"/>
  <c r="F36" i="3"/>
  <c r="BC96" i="1"/>
  <c r="BK128" i="2" l="1"/>
  <c r="J128" i="2" s="1"/>
  <c r="J97" i="2" s="1"/>
  <c r="P128" i="2"/>
  <c r="P127" i="2"/>
  <c r="AU95" i="1"/>
  <c r="P126" i="3"/>
  <c r="P125" i="3"/>
  <c r="AU96" i="1"/>
  <c r="T128" i="2"/>
  <c r="T127" i="2" s="1"/>
  <c r="R126" i="3"/>
  <c r="R125" i="3"/>
  <c r="R128" i="2"/>
  <c r="R127" i="2" s="1"/>
  <c r="BK126" i="3"/>
  <c r="J126" i="3"/>
  <c r="J97" i="3"/>
  <c r="BK127" i="2"/>
  <c r="J127" i="2"/>
  <c r="J33" i="2"/>
  <c r="AV95" i="1"/>
  <c r="AT95" i="1" s="1"/>
  <c r="BC94" i="1"/>
  <c r="W32" i="1"/>
  <c r="BB94" i="1"/>
  <c r="AX94" i="1" s="1"/>
  <c r="BD94" i="1"/>
  <c r="W33" i="1"/>
  <c r="J30" i="2"/>
  <c r="AG95" i="1" s="1"/>
  <c r="J33" i="3"/>
  <c r="AV96" i="1"/>
  <c r="AT96" i="1"/>
  <c r="BA94" i="1"/>
  <c r="W30" i="1"/>
  <c r="F33" i="3"/>
  <c r="AZ96" i="1"/>
  <c r="F33" i="2"/>
  <c r="AZ95" i="1" s="1"/>
  <c r="BK125" i="3" l="1"/>
  <c r="J125" i="3"/>
  <c r="J96" i="3"/>
  <c r="AN95" i="1"/>
  <c r="J96" i="2"/>
  <c r="J39" i="2"/>
  <c r="AU94" i="1"/>
  <c r="AZ94" i="1"/>
  <c r="W29" i="1" s="1"/>
  <c r="AW94" i="1"/>
  <c r="AK30" i="1"/>
  <c r="AY94" i="1"/>
  <c r="W31" i="1"/>
  <c r="J30" i="3" l="1"/>
  <c r="AG96" i="1"/>
  <c r="AV94" i="1"/>
  <c r="AK29" i="1"/>
  <c r="J39" i="3" l="1"/>
  <c r="AG94" i="1"/>
  <c r="AK26" i="1" s="1"/>
  <c r="AK35" i="1" s="1"/>
  <c r="AN96" i="1"/>
  <c r="AT94" i="1"/>
  <c r="AN94" i="1"/>
</calcChain>
</file>

<file path=xl/sharedStrings.xml><?xml version="1.0" encoding="utf-8"?>
<sst xmlns="http://schemas.openxmlformats.org/spreadsheetml/2006/main" count="14278" uniqueCount="1160">
  <si>
    <t>Export Komplet</t>
  </si>
  <si>
    <t/>
  </si>
  <si>
    <t>2.0</t>
  </si>
  <si>
    <t>ZAMOK</t>
  </si>
  <si>
    <t>False</t>
  </si>
  <si>
    <t>{dbda8591-400e-4dd1-8554-260c06dcdf6e}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</si>
  <si>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</si>
  <si>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</si>
  <si>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</si>
  <si>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</si>
  <si>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</si>
  <si>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</si>
  <si>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</si>
  <si>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</si>
  <si>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817_2023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</si>
  <si>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</si>
  <si>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</si>
  <si>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Pardubice, JUDr. Krpaty - kanalizace a vodovod I. etapa</t>
  </si>
  <si>
    <t>KSO:</t>
  </si>
  <si>
    <t>CC-CZ:</t>
  </si>
  <si>
    <t>Místo:</t>
  </si>
  <si>
    <t>Pardubice</t>
  </si>
  <si>
    <t>Datum:</t>
  </si>
  <si>
    <t>11. 9. 2023</t>
  </si>
  <si>
    <t>Zadavatel:</t>
  </si>
  <si>
    <t>IČ:</t>
  </si>
  <si>
    <t>60108631</t>
  </si>
  <si>
    <t>Vodovody a kanalizace Pardubice, a.s.</t>
  </si>
  <si>
    <t>DIČ:</t>
  </si>
  <si>
    <t>CZ60108631</t>
  </si>
  <si>
    <t>Uchazeč:</t>
  </si>
  <si>
    <t>Vyplň údaj</t>
  </si>
  <si>
    <t>Projektant:</t>
  </si>
  <si>
    <t>64826431</t>
  </si>
  <si>
    <t>VK PROJEKT, spol. s r.o.</t>
  </si>
  <si>
    <t>CZ64826431</t>
  </si>
  <si>
    <t>True</t>
  </si>
  <si>
    <t>Zpracovatel:</t>
  </si>
  <si>
    <t>Ladislav Konvalina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</si>
  <si>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</si>
  <si>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</si>
  <si>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</si>
  <si>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</si>
  <si>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</si>
  <si>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</si>
  <si>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</si>
  <si>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</si>
  <si>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</si>
  <si>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</si>
  <si>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</si>
  <si>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</si>
  <si>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</si>
  <si>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</si>
  <si>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</si>
  <si>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</si>
  <si>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</si>
  <si>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</si>
  <si>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</si>
  <si>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</si>
  <si>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</si>
  <si>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</si>
  <si>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</si>
  <si>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</si>
  <si>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</si>
  <si>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</si>
  <si>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</si>
  <si>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</si>
  <si>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</si>
  <si>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</si>
  <si>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</si>
  <si>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</si>
  <si>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</si>
  <si>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</si>
  <si>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</si>
  <si>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</si>
  <si>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</si>
  <si>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</si>
  <si>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</si>
  <si>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</si>
  <si>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</si>
  <si>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</si>
  <si>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</si>
  <si>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</si>
  <si>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</si>
  <si>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</si>
  <si>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817-1</t>
  </si>
  <si>
    <t>IO 01 - Kanalizace</t>
  </si>
  <si>
    <t>ING</t>
  </si>
  <si>
    <t>1</t>
  </si>
  <si>
    <t>{f025e78c-1dcc-4970-ba16-1e8ca86fccf3}</t>
  </si>
  <si>
    <t>2</t>
  </si>
  <si>
    <t>817-2</t>
  </si>
  <si>
    <t>IO 02 - Vodovod</t>
  </si>
  <si>
    <t>{a89db15c-72f4-4561-b1ab-1b58d9f42317}</t>
  </si>
  <si>
    <t>KRYCÍ LIST SOUPISU PRACÍ</t>
  </si>
  <si>
    <t>Objekt:</t>
  </si>
  <si>
    <t>817-1 - IO 01 -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</si>
  <si>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</si>
  <si>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</si>
  <si>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</si>
  <si>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</si>
  <si>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</si>
  <si>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</si>
  <si>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</si>
  <si>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</si>
  <si>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</si>
  <si>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</si>
  <si>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</si>
  <si>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</si>
  <si>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</si>
  <si>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</si>
  <si>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</si>
  <si>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</si>
  <si>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</si>
  <si>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</si>
  <si>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</si>
  <si>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</si>
  <si>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</si>
  <si>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</si>
  <si>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</si>
  <si>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</si>
  <si>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</si>
  <si>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</si>
  <si>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</si>
  <si>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</si>
  <si>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</si>
  <si>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</si>
  <si>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</si>
  <si>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</si>
  <si>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</si>
  <si>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</si>
  <si>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113107212</t>
  </si>
  <si>
    <t>Odstranění podkladu z kameniva těženého tl 200 mm strojně pl přes 200 m2</t>
  </si>
  <si>
    <t>m2</t>
  </si>
  <si>
    <t>CS ÚRS 2023 02</t>
  </si>
  <si>
    <t>4</t>
  </si>
  <si>
    <t>1968161451</t>
  </si>
  <si>
    <t>PP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</si>
  <si>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</si>
  <si>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VV</t>
  </si>
  <si>
    <t>výkr.č. C.3.  D.1.01, D.1.02, D.1.03, D.1.04, D.1.07, D.1.08</t>
  </si>
  <si>
    <t>stoka 1</t>
  </si>
  <si>
    <t>66*1,4</t>
  </si>
  <si>
    <t>stoka 2</t>
  </si>
  <si>
    <t>54*1,2</t>
  </si>
  <si>
    <t>kanalizační přípojky</t>
  </si>
  <si>
    <t>88*1,1</t>
  </si>
  <si>
    <t>přípojky od vpustí</t>
  </si>
  <si>
    <t>24*1,1</t>
  </si>
  <si>
    <t>Součet</t>
  </si>
  <si>
    <t>113107223</t>
  </si>
  <si>
    <t>Odstranění podkladu z kameniva drceného tl 300 mm strojně pl přes 200 m2</t>
  </si>
  <si>
    <t>106950914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</si>
  <si>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</si>
  <si>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3</t>
  </si>
  <si>
    <t>113107241</t>
  </si>
  <si>
    <t>Odstranění podkladu živičného tl 50 mm strojně pl přes 200 m2</t>
  </si>
  <si>
    <t>1681541258</t>
  </si>
  <si>
    <t>Odstranění podkladů nebo krytů strojně plochy jednotlivě přes 200 m2 s přemístěním hmot na skládku na vzdálenost do 20 m nebo s naložením na dopravní prostředek živičných, o tl. vrstvy do 50 mm</t>
  </si>
  <si>
    <t>66*2,4</t>
  </si>
  <si>
    <t>54*2,2</t>
  </si>
  <si>
    <t>88*2,1</t>
  </si>
  <si>
    <t>24*2,1</t>
  </si>
  <si>
    <t>113107242</t>
  </si>
  <si>
    <t>Odstranění podkladu živičného tl 100 mm strojně pl přes 200 m2</t>
  </si>
  <si>
    <t>611995768</t>
  </si>
  <si>
    <t>Odstranění podkladů nebo krytů strojně plochy jednotlivě přes 200 m2 s přemístěním hmot na skládku na vzdálenost do 20 m nebo s naložením na dopravní prostředek živičných, o tl. vrstvy přes 50 do 100 mm</t>
  </si>
  <si>
    <t>5</t>
  </si>
  <si>
    <t>113201112</t>
  </si>
  <si>
    <t>Vytrhání obrub silničních ležatých</t>
  </si>
  <si>
    <t>m</t>
  </si>
  <si>
    <t>660672990</t>
  </si>
  <si>
    <t>př.č. C.3, D.1.02, D.1.03, D.1.06, D.1.07</t>
  </si>
  <si>
    <t>přepojení přípojek</t>
  </si>
  <si>
    <t>22*2</t>
  </si>
  <si>
    <t>6</t>
  </si>
  <si>
    <t>115101201</t>
  </si>
  <si>
    <t>Čerpání vody na dopravní výšku do 10 m průměrný přítok do 500 l/min</t>
  </si>
  <si>
    <t>hod</t>
  </si>
  <si>
    <t>92000279</t>
  </si>
  <si>
    <t>př.č.  D.1.01</t>
  </si>
  <si>
    <t>spodní voda</t>
  </si>
  <si>
    <t>40*24</t>
  </si>
  <si>
    <t>přečerpání splašků</t>
  </si>
  <si>
    <t>7</t>
  </si>
  <si>
    <t>115101301</t>
  </si>
  <si>
    <t>Pohotovost čerpací soupravy pro dopravní výšku do 10 m přítok do 500 l/min</t>
  </si>
  <si>
    <t>den</t>
  </si>
  <si>
    <t>-424580602</t>
  </si>
  <si>
    <t>40</t>
  </si>
  <si>
    <t>8</t>
  </si>
  <si>
    <t>119001401</t>
  </si>
  <si>
    <t>Dočasné zajištění potrubí ocelového nebo litinového DN do 200</t>
  </si>
  <si>
    <t>-2095478788</t>
  </si>
  <si>
    <t>př.č. C.3, D.1.02, D.1.03, D.1.04,</t>
  </si>
  <si>
    <t>8*1,4</t>
  </si>
  <si>
    <t>5*1,2</t>
  </si>
  <si>
    <t>15*1,1</t>
  </si>
  <si>
    <t>uliční vpusti</t>
  </si>
  <si>
    <t>5*1,1</t>
  </si>
  <si>
    <t>9</t>
  </si>
  <si>
    <t>119001421</t>
  </si>
  <si>
    <t>Dočasné zajištění kabelů a kabelových tratí ze 3 volně ložených kabelů</t>
  </si>
  <si>
    <t>703005683</t>
  </si>
  <si>
    <t>2*1,2</t>
  </si>
  <si>
    <t>22*1,1</t>
  </si>
  <si>
    <t>10</t>
  </si>
  <si>
    <t>119002121</t>
  </si>
  <si>
    <t>Pomocné konstrukce při zabezpečení výkopů přechodovou lávkou l do 2 m včetně zábradlí zřízení</t>
  </si>
  <si>
    <t>kus</t>
  </si>
  <si>
    <t>62035318</t>
  </si>
  <si>
    <t>Pomocné konstrukce při zabezpečení výkopu vodorovné pochůzné přechodová lávka do délky 2 000 mm včetně zábradlí zřízení</t>
  </si>
  <si>
    <t>11</t>
  </si>
  <si>
    <t>119002122</t>
  </si>
  <si>
    <t>Pomocné konstrukce při zabezpečení výkopů přechodovou lávkou l do 2 m včetně zábradlí odstranění</t>
  </si>
  <si>
    <t>985307591</t>
  </si>
  <si>
    <t>Pomocné konstrukce při zabezpečení výkopu vodorovné pochůzné přechodová lávka do délky 2 000 mm včetně zábradlí odstranění</t>
  </si>
  <si>
    <t>12</t>
  </si>
  <si>
    <t>119002411</t>
  </si>
  <si>
    <t>Pojezdový ocelový plech pro zabezpčení výkopu  zřízení</t>
  </si>
  <si>
    <t>-9464649</t>
  </si>
  <si>
    <t>Pomocné konstrukce při zabezpečení výkopu vodorovné pojízdné z tlustého ocelového plechu šířky výkopu do 1,0 m zřízení</t>
  </si>
  <si>
    <t>2*(3*3)</t>
  </si>
  <si>
    <t>13</t>
  </si>
  <si>
    <t>119002412</t>
  </si>
  <si>
    <t>Pojezdový ocelový plech pro zabezpčení výkopu odstranění</t>
  </si>
  <si>
    <t>-497277455</t>
  </si>
  <si>
    <t>Pomocné konstrukce při zabezpečení výkopu vodorovné pojízdné z tlustého ocelového plechu šířky výkopu do 1,0 m odstranění</t>
  </si>
  <si>
    <t>14</t>
  </si>
  <si>
    <t>119003223</t>
  </si>
  <si>
    <t>Mobilní plotová zábrana s profilovaným plechem výšky do 2,2 m pro zabezpečení výkopu zřízení</t>
  </si>
  <si>
    <t>-1139223987</t>
  </si>
  <si>
    <t>Pomocné konstrukce při zabezpečení výkopu svislé ocelové mobilní oplocení, výšky do 2,2 m panely vyplněné profilovaným plechem zřízení</t>
  </si>
  <si>
    <t>zajištění stok</t>
  </si>
  <si>
    <t>(66+54)*2</t>
  </si>
  <si>
    <t>119003224</t>
  </si>
  <si>
    <t>Mobilní plotová zábrana s profilovaným plechem výšky do 2,2 m pro zabezpečení výkopu odstranění</t>
  </si>
  <si>
    <t>-2011261548</t>
  </si>
  <si>
    <t>Pomocné konstrukce při zabezpečení výkopu svislé ocelové mobilní oplocení, výšky do 2,2 m panely vyplněné profilovaným plechem odstranění</t>
  </si>
  <si>
    <t>16</t>
  </si>
  <si>
    <t>132212221</t>
  </si>
  <si>
    <t>Hloubení zapažených rýh šířky do 2000 mm v soudržných horninách třídy těžitelnosti I skupiny 3 ručně</t>
  </si>
  <si>
    <t>m3</t>
  </si>
  <si>
    <t>461181514</t>
  </si>
  <si>
    <t>Hloubení zapažených rýh šířky přes 800 do 2 000 mm ručně s urovnáním dna do předepsaného profilu a spádu v hornině třídy těžitelnosti I skupiny 3 soudržných</t>
  </si>
  <si>
    <t>př.č. C.3, D.1.02, D.1.03, D.1.04, D.1.07, D.1.08</t>
  </si>
  <si>
    <t>66*1,4*2,4</t>
  </si>
  <si>
    <t>54*1,2*2,3</t>
  </si>
  <si>
    <t>88*1,1*2,4</t>
  </si>
  <si>
    <t>24*1,1*2,0</t>
  </si>
  <si>
    <t>17</t>
  </si>
  <si>
    <t>139001101</t>
  </si>
  <si>
    <t>Příplatek za ztížení vykopávky v blízkosti podzemního vedení</t>
  </si>
  <si>
    <t>-377265728</t>
  </si>
  <si>
    <t>Příplatek k cenám hloubených vykopávek za ztížení vykopávky v blízkosti podzemního vedení nebo výbušnin pro jakoukoliv třídu horniny</t>
  </si>
  <si>
    <t>74*1,4*2*2,4</t>
  </si>
  <si>
    <t>59*1,2*2*2,3</t>
  </si>
  <si>
    <t>103*1,1*2*2,4</t>
  </si>
  <si>
    <t>29*1,1*2*2</t>
  </si>
  <si>
    <t>18</t>
  </si>
  <si>
    <t>151201102</t>
  </si>
  <si>
    <t>Zřízení zátažného pažení a rozepření stěn rýh hl do 4 m</t>
  </si>
  <si>
    <t>1021467600</t>
  </si>
  <si>
    <t>Zřízení pažení a rozepření stěn rýh pro podzemní vedení zátažné, hloubky do 4 m</t>
  </si>
  <si>
    <t>66*2*2,4</t>
  </si>
  <si>
    <t>54*2*2,3</t>
  </si>
  <si>
    <t>88*2*2,4</t>
  </si>
  <si>
    <t>24*2*2,0</t>
  </si>
  <si>
    <t>19</t>
  </si>
  <si>
    <t>151201112</t>
  </si>
  <si>
    <t>Odstranění zátažného pažení a rozepření stěn rýh hl do 4 m</t>
  </si>
  <si>
    <t>1887181231</t>
  </si>
  <si>
    <t>Odstranění pažení a rozepření stěn rýh pro podzemní vedení s uložením materiálu na vzdálenost do 3 m od kraje výkopu zátažné, hloubky přes 2 do 4 m</t>
  </si>
  <si>
    <t>20</t>
  </si>
  <si>
    <t>162751117</t>
  </si>
  <si>
    <t>Vodorovné přemístění do 10000 m výkopku/sypaniny z horniny třídy těžitelnosti I, skupiny 1 až 3</t>
  </si>
  <si>
    <t>2091201509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</si>
  <si>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</si>
  <si>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162751119</t>
  </si>
  <si>
    <t>Příplatek k vodorovnému přemístění výkopku/sypaniny z horniny třídy těžitelnosti I, skupiny 1 až 3 ZKD 1000 m přes 10000 m</t>
  </si>
  <si>
    <t>939190497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</si>
  <si>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</si>
  <si>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655,92*20 'Přepočtené koeficientem množství</t>
  </si>
  <si>
    <t>22</t>
  </si>
  <si>
    <t>171251201</t>
  </si>
  <si>
    <t>Uložení sypaniny na skládky nebo meziskládky</t>
  </si>
  <si>
    <t>-373310434</t>
  </si>
  <si>
    <t>Uložení sypaniny na skládky nebo meziskládky bez hutnění s upravením uložené sypaniny do předepsaného tvaru</t>
  </si>
  <si>
    <t>23</t>
  </si>
  <si>
    <t>171201221</t>
  </si>
  <si>
    <t>Poplatek za uložení na skládce (skládkovné) zeminy a kamení kód odpadu 17 05 04</t>
  </si>
  <si>
    <t>t</t>
  </si>
  <si>
    <t>-1650088511</t>
  </si>
  <si>
    <t>Poplatek za uložení stavebního odpadu na skládce (skládkovné) zeminy a kamení zatříděného do Katalogu odpadů pod kódem 17 05 04</t>
  </si>
  <si>
    <t>655,92*2 'Přepočtené koeficientem množství</t>
  </si>
  <si>
    <t>24</t>
  </si>
  <si>
    <t>174151101</t>
  </si>
  <si>
    <t>Zásyp jam, šachet rýh nebo kolem objektů sypaninou se zhutněním</t>
  </si>
  <si>
    <t>-108537470</t>
  </si>
  <si>
    <t>Zásyp sypaninou z jakékoliv horniny strojně s uložením výkopku ve vrstvách se zhutněním jam, šachet, rýh nebo kolem objektů v těchto vykopávkách</t>
  </si>
  <si>
    <t>66*1,4*1,5</t>
  </si>
  <si>
    <t>54*1,2*1,5</t>
  </si>
  <si>
    <t>88*1,1*1,7</t>
  </si>
  <si>
    <t>24*1,1*1,35</t>
  </si>
  <si>
    <t>25</t>
  </si>
  <si>
    <t>M</t>
  </si>
  <si>
    <t>58331200</t>
  </si>
  <si>
    <t>štěrkopísek netříděný zásypový</t>
  </si>
  <si>
    <t>-1329581054</t>
  </si>
  <si>
    <t>436*2 'Přepočtené koeficientem množství</t>
  </si>
  <si>
    <t>26</t>
  </si>
  <si>
    <t>175111101</t>
  </si>
  <si>
    <t>Obsypání potrubí ručně sypaninou bez prohození, uloženou do 3 m</t>
  </si>
  <si>
    <t>272031907</t>
  </si>
  <si>
    <t>66*1,4*0,8</t>
  </si>
  <si>
    <t>54*1,2*0,7</t>
  </si>
  <si>
    <t>88*1,1*0,6</t>
  </si>
  <si>
    <t>24*1,1*0,55</t>
  </si>
  <si>
    <t>27</t>
  </si>
  <si>
    <t>58337303</t>
  </si>
  <si>
    <t>štěrkopísek frakce 0/8</t>
  </si>
  <si>
    <t>959987353</t>
  </si>
  <si>
    <t>191,88*2 'Přepočtené koeficientem množství</t>
  </si>
  <si>
    <t>28</t>
  </si>
  <si>
    <t>34571355</t>
  </si>
  <si>
    <t>trubka elektroinstalační ohebná dvouplášťová korugovaná (chránička) D 94/110mm, HDPE+LDPE</t>
  </si>
  <si>
    <t>-1231869648</t>
  </si>
  <si>
    <t xml:space="preserve">př.č. C.3, D.1.02, D.1.03, </t>
  </si>
  <si>
    <t>10*1,5</t>
  </si>
  <si>
    <t>Zakládání</t>
  </si>
  <si>
    <t>29</t>
  </si>
  <si>
    <t>212752701</t>
  </si>
  <si>
    <t>Trativod z drenážních trubek tunelových PVC-U SN 4 perforace 220° včetně lože otevřený výkop DN 100 pro liniové stavby</t>
  </si>
  <si>
    <t>-1344861855</t>
  </si>
  <si>
    <t>66</t>
  </si>
  <si>
    <t>54</t>
  </si>
  <si>
    <t>88</t>
  </si>
  <si>
    <t>Svislé a kompletní konstrukce</t>
  </si>
  <si>
    <t>30</t>
  </si>
  <si>
    <t>358315114</t>
  </si>
  <si>
    <t>Bourání stoky kompletní nebo otvorů z prostého betonu plochy do 4 m2</t>
  </si>
  <si>
    <t>-1766417532</t>
  </si>
  <si>
    <t>Bourání stoky kompletní nebo vybourání otvorů průřezové plochy do 4 m2 ve stokách ze zdiva z prostého betonu</t>
  </si>
  <si>
    <t>66*1,4*0,6</t>
  </si>
  <si>
    <t>54*1,2*0,5</t>
  </si>
  <si>
    <t>88*1,1*0,4</t>
  </si>
  <si>
    <t>24*1,1*0,4</t>
  </si>
  <si>
    <t>šachty dna</t>
  </si>
  <si>
    <t>(1,5*1,5*0,2)*4</t>
  </si>
  <si>
    <t>šachty skruže</t>
  </si>
  <si>
    <t>(3,14*1*0,12*2)*4</t>
  </si>
  <si>
    <t>31</t>
  </si>
  <si>
    <t>359901211</t>
  </si>
  <si>
    <t>Monitoring stoky jakékoli výšky na nové kanalizaci</t>
  </si>
  <si>
    <t>402596174</t>
  </si>
  <si>
    <t>32</t>
  </si>
  <si>
    <t>R-01</t>
  </si>
  <si>
    <t>Vyplnění stávající stoky prostým betonem</t>
  </si>
  <si>
    <t>9353952</t>
  </si>
  <si>
    <t xml:space="preserve">př.č. C.3, D.1.01, </t>
  </si>
  <si>
    <t>stoka DN 300</t>
  </si>
  <si>
    <t>Vodorovné konstrukce</t>
  </si>
  <si>
    <t>33</t>
  </si>
  <si>
    <t>451541111</t>
  </si>
  <si>
    <t>Lože pod potrubí otevřený výkop ze štěrkodrtě</t>
  </si>
  <si>
    <t>-1618022340</t>
  </si>
  <si>
    <t>66*1,4*0,1</t>
  </si>
  <si>
    <t>54*1,2*0,1</t>
  </si>
  <si>
    <t>88*1,1*0,1</t>
  </si>
  <si>
    <t>24*1,1*0,1</t>
  </si>
  <si>
    <t>34</t>
  </si>
  <si>
    <t>452111111</t>
  </si>
  <si>
    <t>Osazení betonových pražců otevřený výkop pl do 25000 mm2</t>
  </si>
  <si>
    <t>1736953330</t>
  </si>
  <si>
    <t>66/2,5*2</t>
  </si>
  <si>
    <t>54/2,5*2</t>
  </si>
  <si>
    <t>88/1,5*2</t>
  </si>
  <si>
    <t>24/1,5*2</t>
  </si>
  <si>
    <t>35</t>
  </si>
  <si>
    <t>59223733</t>
  </si>
  <si>
    <t>podkladek pod trouby betonové/ŽB DN 300-500</t>
  </si>
  <si>
    <t>176499597</t>
  </si>
  <si>
    <t>36</t>
  </si>
  <si>
    <t>452112112</t>
  </si>
  <si>
    <t>Osazení betonových prstenců nebo rámů v do 100 mm pod poklopy a mříže</t>
  </si>
  <si>
    <t>1855862395</t>
  </si>
  <si>
    <t>Osazení betonových dílců prstenců nebo rámů pod poklopy a mříže, výšky do 100 mm</t>
  </si>
  <si>
    <t>př.č.  D.1.05</t>
  </si>
  <si>
    <t>1+2+1</t>
  </si>
  <si>
    <t>2+2+1</t>
  </si>
  <si>
    <t>37</t>
  </si>
  <si>
    <t>59224185</t>
  </si>
  <si>
    <t>prstenec šachtový vyrovnávací betonový 625x120x60mm</t>
  </si>
  <si>
    <t>-1822472797</t>
  </si>
  <si>
    <t>38</t>
  </si>
  <si>
    <t>59224176</t>
  </si>
  <si>
    <t>prstenec šachtový vyrovnávací betonový 625x120x80mm</t>
  </si>
  <si>
    <t>-1936962001</t>
  </si>
  <si>
    <t>39</t>
  </si>
  <si>
    <t>59224187</t>
  </si>
  <si>
    <t>prstenec šachtový vyrovnávací betonový 625x120x100mm</t>
  </si>
  <si>
    <t>-884893608</t>
  </si>
  <si>
    <t>452311131</t>
  </si>
  <si>
    <t>Podkladní desky z betonu prostého tř. C 12/15 otevřený výkop</t>
  </si>
  <si>
    <t>107168701</t>
  </si>
  <si>
    <t>př.č. D.1.05</t>
  </si>
  <si>
    <t>šachty</t>
  </si>
  <si>
    <t>(1,5*1,5*0,1)*4</t>
  </si>
  <si>
    <t>41</t>
  </si>
  <si>
    <t>452312131</t>
  </si>
  <si>
    <t>Sedlové lože z betonu prostého tř. C 12/15 otevřený výkop</t>
  </si>
  <si>
    <t>-988628472</t>
  </si>
  <si>
    <t>66*(0,585*0,22)</t>
  </si>
  <si>
    <t>54*(0,585*0,20)</t>
  </si>
  <si>
    <t>88*(0,585*0,205)</t>
  </si>
  <si>
    <t>24*(0,585*0,205)</t>
  </si>
  <si>
    <t>42</t>
  </si>
  <si>
    <t>452351101</t>
  </si>
  <si>
    <t>Bednění podkladních desek nebo bloků nebo sedlového lože otevřený výkop</t>
  </si>
  <si>
    <t>-1745308087</t>
  </si>
  <si>
    <t>66*0,155*2</t>
  </si>
  <si>
    <t>54*0,1*2</t>
  </si>
  <si>
    <t>88*0,1*2</t>
  </si>
  <si>
    <t>24*0,1*2</t>
  </si>
  <si>
    <t>(4*1,5*0,1)*4</t>
  </si>
  <si>
    <t>Komunikace pozemní</t>
  </si>
  <si>
    <t>43</t>
  </si>
  <si>
    <t>564861111</t>
  </si>
  <si>
    <t>Podklad ze štěrkodrtě ŠD tl 200 mm</t>
  </si>
  <si>
    <t>-821112057</t>
  </si>
  <si>
    <t>Podklad ze štěrkodrti ŠD s rozprostřením a zhutněním, po zhutnění tl. 200 mm</t>
  </si>
  <si>
    <t>44</t>
  </si>
  <si>
    <t>565155111</t>
  </si>
  <si>
    <t>Asfaltový beton vrstva podkladní ACP 16 (obalované kamenivo OKS) tl 70 mm š do 3 m</t>
  </si>
  <si>
    <t>346826230</t>
  </si>
  <si>
    <t>Asfaltový beton vrstva podkladní ACP 16 (obalované kamenivo střednězrnné - OKS) s rozprostřením a zhutněním v pruhu šířky do 3 m, po zhutnění tl. 70 mm</t>
  </si>
  <si>
    <t>45</t>
  </si>
  <si>
    <t>567122114</t>
  </si>
  <si>
    <t>Podklad ze směsi stmelené cementem SC C 8/10 (KSC I) tl 150 mm</t>
  </si>
  <si>
    <t>-1250751891</t>
  </si>
  <si>
    <t>Podklad ze směsi stmelené cementem bez dilatačních spár, s rozprostřením a zhutněním SC C 8/10 (KSC I), po zhutnění tl. 150 mm</t>
  </si>
  <si>
    <t>46</t>
  </si>
  <si>
    <t>573111112</t>
  </si>
  <si>
    <t>Postřik živičný infiltrační s posypem z asfaltu množství 1 kg/m2</t>
  </si>
  <si>
    <t>985441991</t>
  </si>
  <si>
    <t>Postřik živičný infiltrační z asfaltu silničního s posypem kamenivem, v množství 1,00 kg/m2</t>
  </si>
  <si>
    <t>47</t>
  </si>
  <si>
    <t>573231111</t>
  </si>
  <si>
    <t>Postřik živičný spojovací ze silniční emulze v množství do 0,7 kg/m2</t>
  </si>
  <si>
    <t>1772640625</t>
  </si>
  <si>
    <t>Postřik živičný spojovací bez posypu kamenivem ze silniční emulze, v množství od 0,50 do 0,80 kg/m2</t>
  </si>
  <si>
    <t>48</t>
  </si>
  <si>
    <t>577134131</t>
  </si>
  <si>
    <t>Asfaltový beton vrstva obrusná ACO 11 (ABS) tř. I tl 40 mm š do 3 m z modifikovaného asfaltu</t>
  </si>
  <si>
    <t>-2073419089</t>
  </si>
  <si>
    <t>Asfaltový beton vrstva obrusná ACO 11 (ABS) s rozprostřením a se zhutněním z modifikovaného asfaltu v pruhu šířky do 3 m, po zhutnění tl. 40 mm</t>
  </si>
  <si>
    <t>Úpravy povrchů, podlahy a osazování výplní</t>
  </si>
  <si>
    <t>49</t>
  </si>
  <si>
    <t>616633111_1R</t>
  </si>
  <si>
    <t>Stěrka z vysokopevnostní kanalizační malty</t>
  </si>
  <si>
    <t>313263598</t>
  </si>
  <si>
    <t>Stěrka z vysokopevnostní kanalizační malty, zrnitosti do 4 mm, zatížitelnou vodou po cca 4 hodinách</t>
  </si>
  <si>
    <t>př.č. C.3, D.1.01</t>
  </si>
  <si>
    <t>dna</t>
  </si>
  <si>
    <t>(0,3+0,3)+(3,14*1*0,6)</t>
  </si>
  <si>
    <t>stěny</t>
  </si>
  <si>
    <t>(3,14*1*2)</t>
  </si>
  <si>
    <t>Trubní vedení</t>
  </si>
  <si>
    <t>50</t>
  </si>
  <si>
    <t>831312121</t>
  </si>
  <si>
    <t>Montáž potrubí z trub kameninových hrdlových s integrovaným těsněním výkop sklon do 20 % DN 150</t>
  </si>
  <si>
    <t>1268564599</t>
  </si>
  <si>
    <t>Montáž potrubí z trub kameninových  hrdlových s integrovaným těsněním v otevřeném výkopu ve sklonu do 20 % DN 150</t>
  </si>
  <si>
    <t>př.č. C.3, D.1.01, D.1.08</t>
  </si>
  <si>
    <t>51</t>
  </si>
  <si>
    <t>59710675</t>
  </si>
  <si>
    <t>trouba kameninová glazovaná DN 150 dl 1,50m spojovací systém F</t>
  </si>
  <si>
    <t>484422614</t>
  </si>
  <si>
    <t>24*1,015 'Přepočtené koeficientem množství</t>
  </si>
  <si>
    <t>52</t>
  </si>
  <si>
    <t>831312193</t>
  </si>
  <si>
    <t>Příplatek k montáži kameninového potrubí za napojení dvou dříků trub pomocí převlečné manžety DN 150</t>
  </si>
  <si>
    <t>2052443013</t>
  </si>
  <si>
    <t>Montáž potrubí z trub kameninových  hrdlových s integrovaným těsněním Příplatek k cenám za napojení dvou dříků trub o stejném průměru (max. rozdíl 12 mm) pomocí převlečné manžety (manžeta zahrnuta v ceně) DN 150</t>
  </si>
  <si>
    <t>53</t>
  </si>
  <si>
    <t>831352121</t>
  </si>
  <si>
    <t>Montáž potrubí z trub kameninových hrdlových s integrovaným těsněním výkop sklon do 20 % DN 200</t>
  </si>
  <si>
    <t>2106528747</t>
  </si>
  <si>
    <t>př.č. C.3, D.1.01, D.1.07</t>
  </si>
  <si>
    <t xml:space="preserve">přípojky </t>
  </si>
  <si>
    <t>59710676</t>
  </si>
  <si>
    <t>trouba kameninová glazovaná DN 200 dl 1,50m spojovací systém F</t>
  </si>
  <si>
    <t>-828316914</t>
  </si>
  <si>
    <t>55</t>
  </si>
  <si>
    <t>831352193</t>
  </si>
  <si>
    <t>Příplatek k montáži kameninového potrubí za napojení dvou dříků trub pomocí převlečné manžety DN 200</t>
  </si>
  <si>
    <t>-57758720</t>
  </si>
  <si>
    <t>Montáž potrubí z trub kameninových  hrdlových s integrovaným těsněním Příplatek k cenám za napojení dvou dříků trub o stejném průměru (max. rozdíl 12 mm) pomocí převlečné manžety (manžeta zahrnuta v ceně) DN 200</t>
  </si>
  <si>
    <t>56</t>
  </si>
  <si>
    <t>831372121</t>
  </si>
  <si>
    <t>Montáž potrubí z trub kameninových hrdlových s integrovaným těsněním výkop sklon do 20 % DN 300</t>
  </si>
  <si>
    <t>322144703</t>
  </si>
  <si>
    <t>Montáž potrubí z trub kameninových  hrdlových s integrovaným těsněním v otevřeném výkopu ve sklonu do 20 % DN 300</t>
  </si>
  <si>
    <t>př.č. C.3, D.1.03, D.1.04,</t>
  </si>
  <si>
    <t>57</t>
  </si>
  <si>
    <t>59710707_1R</t>
  </si>
  <si>
    <t>trouba kameninová glazovaná DN 300 dl 2,50m spojovací systém C Třída 160</t>
  </si>
  <si>
    <t>1946387170</t>
  </si>
  <si>
    <t>54*1,015 'Přepočtené koeficientem množství</t>
  </si>
  <si>
    <t>58</t>
  </si>
  <si>
    <t>831392121</t>
  </si>
  <si>
    <t>Montáž potrubí z trub kameninových hrdlových s integrovaným těsněním výkop sklon do 20 % DN 400</t>
  </si>
  <si>
    <t>238795160</t>
  </si>
  <si>
    <t>Montáž potrubí z trub kameninových  hrdlových s integrovaným těsněním v otevřeném výkopu ve sklonu do 20 % DN 400</t>
  </si>
  <si>
    <t xml:space="preserve">př.č. C.3, D.1.02, D.1.04, </t>
  </si>
  <si>
    <t>59</t>
  </si>
  <si>
    <t>59710706</t>
  </si>
  <si>
    <t>trouba kameninová glazovaná DN 400 dl 2,50m spojovací systém C Třída 200</t>
  </si>
  <si>
    <t>169265809</t>
  </si>
  <si>
    <t>60</t>
  </si>
  <si>
    <t>837312221</t>
  </si>
  <si>
    <t>Montáž kameninových tvarovek jednoosých s integrovaným těsněním otevřený výkop DN 150</t>
  </si>
  <si>
    <t>-1030335386</t>
  </si>
  <si>
    <t>Montáž kameninových tvarovek na potrubí z trub kameninových  v otevřeném výkopu s integrovaným těsněním jednoosých DN 150</t>
  </si>
  <si>
    <t>6+2+6</t>
  </si>
  <si>
    <t>61</t>
  </si>
  <si>
    <t>59710984</t>
  </si>
  <si>
    <t>koleno kameninové glazované DN 150 45° spojovací systém F</t>
  </si>
  <si>
    <t>-2087840066</t>
  </si>
  <si>
    <t>6*1,015 'Přepočtené koeficientem množství</t>
  </si>
  <si>
    <t>62</t>
  </si>
  <si>
    <t>59711870</t>
  </si>
  <si>
    <t>vložka kameninová glazovaná šachtová DN 150 spojovací systém F</t>
  </si>
  <si>
    <t>CS ÚRS 2021 01</t>
  </si>
  <si>
    <t>97922802</t>
  </si>
  <si>
    <t>63</t>
  </si>
  <si>
    <t>59713313</t>
  </si>
  <si>
    <t>manžeta převlečná pro normální zatížení DN 150 průměr 175-200 š 150mm</t>
  </si>
  <si>
    <t>369427756</t>
  </si>
  <si>
    <t>64</t>
  </si>
  <si>
    <t>837352221</t>
  </si>
  <si>
    <t>Montáž kameninových tvarovek jednoosých s integrovaným těsněním otevřený výkop DN 200</t>
  </si>
  <si>
    <t>-2033624315</t>
  </si>
  <si>
    <t>22+1+22</t>
  </si>
  <si>
    <t>65</t>
  </si>
  <si>
    <t>59710986</t>
  </si>
  <si>
    <t>koleno kameninové glazované DN 200 45° spojovací systém F tř. 160</t>
  </si>
  <si>
    <t>-654033508</t>
  </si>
  <si>
    <t>59711871</t>
  </si>
  <si>
    <t>vložka kameninová glazovaná šachtová DN 200 spojovací systém F, tř.160</t>
  </si>
  <si>
    <t>-744509591</t>
  </si>
  <si>
    <t>67</t>
  </si>
  <si>
    <t>59713314</t>
  </si>
  <si>
    <t>manžeta převlečná DN 200 D 225-250 š 150mm tř 160</t>
  </si>
  <si>
    <t>-140692209</t>
  </si>
  <si>
    <t>68</t>
  </si>
  <si>
    <t>837371221</t>
  </si>
  <si>
    <t>Montáž kameninových tvarovek odbočných s integrovaným těsněním otevřený výkop DN 300</t>
  </si>
  <si>
    <t>1456347621</t>
  </si>
  <si>
    <t>Montáž kameninových tvarovek na potrubí z trub kameninových  v otevřeném výkopu s integrovaným těsněním odbočných DN 300</t>
  </si>
  <si>
    <t>př.č. C.3, D.1.01, D.1.03, D.1.07, D.1.08</t>
  </si>
  <si>
    <t>přípojky DN 200</t>
  </si>
  <si>
    <t>69</t>
  </si>
  <si>
    <t>59711573</t>
  </si>
  <si>
    <t>odbočka kameninová glazovaná jednoduchá šikmá DN 300/200 polyuretanové/pryžové těsnění (spojovací systém C/F) dl 500mm třída pevnosti 160/200</t>
  </si>
  <si>
    <t>-1373221825</t>
  </si>
  <si>
    <t>7*1,015 'Přepočtené koeficientem množství</t>
  </si>
  <si>
    <t>70</t>
  </si>
  <si>
    <t>837372221</t>
  </si>
  <si>
    <t>Montáž kameninových tvarovek jednoosých s integrovaným těsněním otevřený výkop DN 300</t>
  </si>
  <si>
    <t>-668204494</t>
  </si>
  <si>
    <t>Montáž kameninových tvarovek na potrubí z trub kameninových  v otevřeném výkopu s integrovaným těsněním jednoosých DN 300</t>
  </si>
  <si>
    <t>71</t>
  </si>
  <si>
    <t>59711877</t>
  </si>
  <si>
    <t>vložka kameninová glazovaná šachtová DN 300 spojovací systém F, tř.160</t>
  </si>
  <si>
    <t>225462591</t>
  </si>
  <si>
    <t>4*1,015 'Přepočtené koeficientem množství</t>
  </si>
  <si>
    <t>72</t>
  </si>
  <si>
    <t>837391221</t>
  </si>
  <si>
    <t>Montáž kameninových tvarovek odbočných s integrovaným těsněním otevřený výkop DN 400</t>
  </si>
  <si>
    <t>-1091915125</t>
  </si>
  <si>
    <t>Montáž kameninových tvarovek na potrubí z trub kameninových  v otevřeném výkopu s integrovaným těsněním odbočných DN 400</t>
  </si>
  <si>
    <t>př.č. C.3, D.1.01, D.1.07, D.1.08</t>
  </si>
  <si>
    <t>73</t>
  </si>
  <si>
    <t>59711790</t>
  </si>
  <si>
    <t>odbočka kameninová glazovaná jednoduchá kolmá DN 400/150 dl 1000mm spojovací systém C/F tř.160/-</t>
  </si>
  <si>
    <t>942521493</t>
  </si>
  <si>
    <t>2*1,015 'Přepočtené koeficientem množství</t>
  </si>
  <si>
    <t>74</t>
  </si>
  <si>
    <t>59711790_1R</t>
  </si>
  <si>
    <t>odbočka kameninová glazovaná jednoduchá kolmá DN 400/200 dl 1000mm spojovací systém C/F tř.160/-</t>
  </si>
  <si>
    <t>-2005962000</t>
  </si>
  <si>
    <t>14*1,015 'Přepočtené koeficientem množství</t>
  </si>
  <si>
    <t>75</t>
  </si>
  <si>
    <t>837392221</t>
  </si>
  <si>
    <t>Montáž kameninových tvarovek jednoosých s integrovaným těsněním otevřený výkop DN 400</t>
  </si>
  <si>
    <t>1786890246</t>
  </si>
  <si>
    <t>Montáž kameninových tvarovek na potrubí z trub kameninových  v otevřeném výkopu s integrovaným těsněním jednoosých DN 400</t>
  </si>
  <si>
    <t>76</t>
  </si>
  <si>
    <t>59711880</t>
  </si>
  <si>
    <t>vložka kameninová glazovaná šachtová DN 400 spojovací systém C, tř.160</t>
  </si>
  <si>
    <t>568517931</t>
  </si>
  <si>
    <t>77</t>
  </si>
  <si>
    <t>892372121</t>
  </si>
  <si>
    <t>Tlaková zkouška vzduchem potrubí DN 300 těsnícím vakem ucpávkovým</t>
  </si>
  <si>
    <t>úsek</t>
  </si>
  <si>
    <t>1824986511</t>
  </si>
  <si>
    <t>Tlakové zkoušky vzduchem těsnícími vaky ucpávkovými DN 300</t>
  </si>
  <si>
    <t>př.č. C.3, D.2.03</t>
  </si>
  <si>
    <t>78</t>
  </si>
  <si>
    <t>892392121</t>
  </si>
  <si>
    <t>Tlaková zkouška vzduchem potrubí DN 400 těsnícím vakem ucpávkovým</t>
  </si>
  <si>
    <t>722293034</t>
  </si>
  <si>
    <t>Tlakové zkoušky vzduchem těsnícími vaky ucpávkovými DN 400</t>
  </si>
  <si>
    <t>79</t>
  </si>
  <si>
    <t>894411121</t>
  </si>
  <si>
    <t>Zřízení šachet kanalizačních z betonových dílců na potrubí DN nad 200 do 300 dno beton tř. C 25/30</t>
  </si>
  <si>
    <t>-175901486</t>
  </si>
  <si>
    <t>Zřízení šachet kanalizačních z betonových dílců výšky vstupu do 1,50 m s obložením dna betonem tř. C 25/30, na potrubí DN přes 200 do 300</t>
  </si>
  <si>
    <t>př.č. C.3, D.1.05</t>
  </si>
  <si>
    <t>80</t>
  </si>
  <si>
    <t>59224161_1R</t>
  </si>
  <si>
    <t>skruž betonová s ocelová se stupadly +PE povlakem TBS-Q 1000/500/120 SP 100x50x12cm</t>
  </si>
  <si>
    <t>-277239750</t>
  </si>
  <si>
    <t>81</t>
  </si>
  <si>
    <t>59224160_1R</t>
  </si>
  <si>
    <t>skruž betonová s ocelová se stupadly +PE povlakem TBS-Q 1000/250/120 SP 100x25x12cm</t>
  </si>
  <si>
    <t>-2121856381</t>
  </si>
  <si>
    <t>3*1,015 'Přepočtené koeficientem množství</t>
  </si>
  <si>
    <t>82</t>
  </si>
  <si>
    <t>PFB.1121104</t>
  </si>
  <si>
    <t>Konus TBR-Q.1 100-63/58/12 KPS</t>
  </si>
  <si>
    <t>-1970665821</t>
  </si>
  <si>
    <t>83</t>
  </si>
  <si>
    <t>PFB.1135101</t>
  </si>
  <si>
    <t>Dno jednolité šachtové KOMPAKT TBZ-Q.1 100/53 KOM V15</t>
  </si>
  <si>
    <t>695430806</t>
  </si>
  <si>
    <t>84</t>
  </si>
  <si>
    <t>PFB.1131001G</t>
  </si>
  <si>
    <t>Dno výšky 800 mm přímé - VÝROBA NA ZAKÁZKU TBZ-Q.1 100/80 V max 50</t>
  </si>
  <si>
    <t>1005765498</t>
  </si>
  <si>
    <t>85</t>
  </si>
  <si>
    <t>59224348</t>
  </si>
  <si>
    <t>těsnění elastomerové pro spojení šachetních dílů DN 1000</t>
  </si>
  <si>
    <t>803859311</t>
  </si>
  <si>
    <t>86</t>
  </si>
  <si>
    <t>899103211</t>
  </si>
  <si>
    <t>Demontáž poklopů litinových nebo ocelových včetně rámů hmotnosti přes 100 do 150 kg</t>
  </si>
  <si>
    <t>1446963851</t>
  </si>
  <si>
    <t>Demontáž poklopů litinových a ocelových včetně rámů, hmotnosti jednotlivě přes 100 do 150 Kg</t>
  </si>
  <si>
    <t>stoky</t>
  </si>
  <si>
    <t>87</t>
  </si>
  <si>
    <t>899104112</t>
  </si>
  <si>
    <t>Osazení poklopů litinových nebo ocelových včetně rámů pro třídu zatížení D400, E600</t>
  </si>
  <si>
    <t>763643421</t>
  </si>
  <si>
    <t>Osazení poklopů litinových a ocelových včetně rámů pro třídu zatížení D400, E600</t>
  </si>
  <si>
    <t>552410140_1R</t>
  </si>
  <si>
    <t>Kanalizační poklop litinový, DN 600D 400 s kloubovým uložením v samonivelačním rámu bez odvětrání, se zajištěním</t>
  </si>
  <si>
    <t>1590183776</t>
  </si>
  <si>
    <t>Ostatní konstrukce a práce-bourání</t>
  </si>
  <si>
    <t>89</t>
  </si>
  <si>
    <t>916241113</t>
  </si>
  <si>
    <t>Osazení obrubníku kamenného ležatého s boční opěrou do lože z betonu prostého</t>
  </si>
  <si>
    <t>594392814</t>
  </si>
  <si>
    <t>Osazení obrubníku kamenného se zřízením lože, s vyplněním a zatřením spár cementovou maltou ležatého s boční opěrou z betonu prostého, do lože z betonu prostého</t>
  </si>
  <si>
    <t>90</t>
  </si>
  <si>
    <t>58380203</t>
  </si>
  <si>
    <t>krajník kamenný žulový silniční 180x200x300-800mm</t>
  </si>
  <si>
    <t>-150377598</t>
  </si>
  <si>
    <t>91</t>
  </si>
  <si>
    <t>919112233</t>
  </si>
  <si>
    <t>Řezání spár pro vytvoření komůrky š 20 mm hl 40 mm pro těsnící zálivku v živičném krytu</t>
  </si>
  <si>
    <t>-558127659</t>
  </si>
  <si>
    <t>Řezání dilatačních spár v živičném krytu  vytvoření komůrky pro těsnící zálivku šířky 20 mm, hloubky 40 mm</t>
  </si>
  <si>
    <t xml:space="preserve">výkr.č. C.3.  </t>
  </si>
  <si>
    <t>7+12+7</t>
  </si>
  <si>
    <t>92</t>
  </si>
  <si>
    <t>919121132</t>
  </si>
  <si>
    <t>Těsnění spár zálivkou za studena pro komůrky š 20 mm hl 40 mm s těsnicím profilem</t>
  </si>
  <si>
    <t>171932278</t>
  </si>
  <si>
    <t>Utěsnění dilatačních spár zálivkou za studena v cementobetonovém nebo živičném krytu včetně adhezního nátěru s těsnicím profilem pod zálivkou, pro komůrky šířky 20 mm, hloubky 40 mm</t>
  </si>
  <si>
    <t>93</t>
  </si>
  <si>
    <t>919735112</t>
  </si>
  <si>
    <t>Řezání stávajícího živičného krytu hl do 100 mm</t>
  </si>
  <si>
    <t>-864483854</t>
  </si>
  <si>
    <t>Řezání stávajícího živičného krytu nebo podkladu hloubky přes 50 do 100 mm</t>
  </si>
  <si>
    <t>94</t>
  </si>
  <si>
    <t>977151125</t>
  </si>
  <si>
    <t>Jádrové vrty diamantovými korunkami do D 200 mm do stavebních materiálů</t>
  </si>
  <si>
    <t>-1980472752</t>
  </si>
  <si>
    <t>Jádrové vrty diamantovými korunkami do stavebních materiálů (železobetonu, betonu, cihel, obkladů, dlažeb, kamene) průměru přes 180 do 200 mm</t>
  </si>
  <si>
    <t>př.č. C.3, D.1.08</t>
  </si>
  <si>
    <t>napojení vpustí do šachet</t>
  </si>
  <si>
    <t>4*0,2</t>
  </si>
  <si>
    <t>95</t>
  </si>
  <si>
    <t>985131111</t>
  </si>
  <si>
    <t>Očištění ploch stěn, rubu kleneb a podlah tlakovou vodou</t>
  </si>
  <si>
    <t>-2075225359</t>
  </si>
  <si>
    <t>př.č. D.1.01</t>
  </si>
  <si>
    <t>96</t>
  </si>
  <si>
    <t>985131211</t>
  </si>
  <si>
    <t>Očištění ploch stěn, rubu kleneb a podlah sušeným křemičitým pískem</t>
  </si>
  <si>
    <t>-337837267</t>
  </si>
  <si>
    <t>Očištění ploch stěn, rubu kleneb a podlah tryskání pískem sušeným</t>
  </si>
  <si>
    <t>97</t>
  </si>
  <si>
    <t>985139111</t>
  </si>
  <si>
    <t>Příplatek k očištění ploch za práci ve stísněném prostoru</t>
  </si>
  <si>
    <t>1155382016</t>
  </si>
  <si>
    <t>Očištění ploch Příplatek k cenám za práci ve stísněném prostoru</t>
  </si>
  <si>
    <t>98</t>
  </si>
  <si>
    <t>985141111</t>
  </si>
  <si>
    <t>Vyčištění trhlin a dutin ve zdivu š do 30 mm hl do 150 mm</t>
  </si>
  <si>
    <t>600769084</t>
  </si>
  <si>
    <t>Vyčištění trhlin nebo dutin ve zdivu šířky do 30 mm, hloubky do 150 mm</t>
  </si>
  <si>
    <t>3,0</t>
  </si>
  <si>
    <t>99</t>
  </si>
  <si>
    <t>985311111</t>
  </si>
  <si>
    <t>Reprofilace stěn cementovými sanačními maltami tl 10 mm</t>
  </si>
  <si>
    <t>1166554001</t>
  </si>
  <si>
    <t>Reprofilace betonu sanačními maltami na cementové bázi ručně stěn, tloušťky do 10 mm</t>
  </si>
  <si>
    <t>100</t>
  </si>
  <si>
    <t>985311911</t>
  </si>
  <si>
    <t>Příplatek při reprofilaci sanačními maltami za práci ve stísněném prostoru</t>
  </si>
  <si>
    <t>627050023</t>
  </si>
  <si>
    <t>Reprofilace betonu sanačními maltami na cementové bázi ručně Příplatek k cenám za práci ve stísněném prostoru</t>
  </si>
  <si>
    <t>101</t>
  </si>
  <si>
    <t>985323111</t>
  </si>
  <si>
    <t>Spojovací můstek reprofilovaného betonu na cementové bázi tl 1 mm</t>
  </si>
  <si>
    <t>929638961</t>
  </si>
  <si>
    <t>Spojovací můstek reprofilovaného betonu na cementové bázi, tloušťky 1 mm</t>
  </si>
  <si>
    <t>102</t>
  </si>
  <si>
    <t>985323911</t>
  </si>
  <si>
    <t>Příplatek k cenám spojovacího můstku za práci ve stísněném prostoru</t>
  </si>
  <si>
    <t>1909027131</t>
  </si>
  <si>
    <t>Spojovací můstek reprofilovaného betonu Příplatek k cenám za práci ve stísněném prostoru</t>
  </si>
  <si>
    <t>103</t>
  </si>
  <si>
    <t>985422321</t>
  </si>
  <si>
    <t>Injektáž trhlin š do 5 mm v ŽB kcích tl do 100 mm aktivovanou cementovou maltou včetně vrtů</t>
  </si>
  <si>
    <t>268629152</t>
  </si>
  <si>
    <t>Injektáž trhlin v betonových nebo železobetonových konstrukcích nízkotlaká do 0,6 MP s injektážními jehlami vloženými do vrtů včetně jejich vyvrtání aktivovanou cementovou maltou šířka trhlin přes 2 do 5 mm do 100 mm tloušťka konstrukce</t>
  </si>
  <si>
    <t>997</t>
  </si>
  <si>
    <t>Přesun sutě</t>
  </si>
  <si>
    <t>104</t>
  </si>
  <si>
    <t>997006512</t>
  </si>
  <si>
    <t>Vodorovné doprava suti s naložením a složením na skládku do 1 km</t>
  </si>
  <si>
    <t>899716008</t>
  </si>
  <si>
    <t>Vodorovná doprava suti na skládku s naložením na dopravní prostředek a složením přes 100 m do 1 km</t>
  </si>
  <si>
    <t>105</t>
  </si>
  <si>
    <t>997006519</t>
  </si>
  <si>
    <t>Příplatek k vodorovnému přemístění suti na skládku ZKD 1 km přes 1 km</t>
  </si>
  <si>
    <t>1907612736</t>
  </si>
  <si>
    <t>Vodorovná doprava suti na skládku s naložením na dopravní prostředek a složením Příplatek k ceně za každý další i započatý 1 km</t>
  </si>
  <si>
    <t>645,49*11 'Přepočtené koeficientem množství</t>
  </si>
  <si>
    <t>106</t>
  </si>
  <si>
    <t>997006551</t>
  </si>
  <si>
    <t>Hrubé urovnání suti na skládce bez zhutnění</t>
  </si>
  <si>
    <t>-510300529</t>
  </si>
  <si>
    <t>107</t>
  </si>
  <si>
    <t>997221615</t>
  </si>
  <si>
    <t>Poplatek za uložení na skládce (skládkovné) stavebního odpadu betonového kód odpadu 17 01 01</t>
  </si>
  <si>
    <t>1860135031</t>
  </si>
  <si>
    <t>12,760+312,255+0,521</t>
  </si>
  <si>
    <t>108</t>
  </si>
  <si>
    <t>997221645</t>
  </si>
  <si>
    <t>Poplatek za uložení na skládce (skládkovné) odpadu asfaltového bez dehtu kód odpadu 17 03 02</t>
  </si>
  <si>
    <t>-693015287</t>
  </si>
  <si>
    <t>50,215+61,688</t>
  </si>
  <si>
    <t>109</t>
  </si>
  <si>
    <t>997221655</t>
  </si>
  <si>
    <t>323873486</t>
  </si>
  <si>
    <t>84,120+123,376</t>
  </si>
  <si>
    <t>110</t>
  </si>
  <si>
    <t>997221873_1R</t>
  </si>
  <si>
    <t>Litina poklopy - suť</t>
  </si>
  <si>
    <t>972381513</t>
  </si>
  <si>
    <t>0,6</t>
  </si>
  <si>
    <t>998</t>
  </si>
  <si>
    <t>Přesun hmot</t>
  </si>
  <si>
    <t>111</t>
  </si>
  <si>
    <t>998275101</t>
  </si>
  <si>
    <t>Přesun hmot pro trubní vedení z trub kameninových otevřený výkop</t>
  </si>
  <si>
    <t>-182730722</t>
  </si>
  <si>
    <t>817-2 - IO 02 - Vodovod</t>
  </si>
  <si>
    <t>629947528</t>
  </si>
  <si>
    <t>výkr.č. C.3.  D.2.01, D.2.02, D.2.03, D.2.08</t>
  </si>
  <si>
    <t>řad</t>
  </si>
  <si>
    <t>123*1,1</t>
  </si>
  <si>
    <t>přípojky</t>
  </si>
  <si>
    <t>69*0,8</t>
  </si>
  <si>
    <t>-1672490500</t>
  </si>
  <si>
    <t>1561360805</t>
  </si>
  <si>
    <t>123*2,1</t>
  </si>
  <si>
    <t>69*1,8</t>
  </si>
  <si>
    <t>740302253</t>
  </si>
  <si>
    <t>-1888196768</t>
  </si>
  <si>
    <t>Vytrhání obrub s vybouráním lože, s přemístěním hmot na skládku na vzdálenost do 3 m nebo s naložením na dopravní prostředek silničních ležatých</t>
  </si>
  <si>
    <t>př.č. C.3, D.2.08</t>
  </si>
  <si>
    <t>vodovodní přípojky</t>
  </si>
  <si>
    <t>8*2</t>
  </si>
  <si>
    <t>115001103_1R</t>
  </si>
  <si>
    <t>Zajištění dodávky vody v průběhu stavby</t>
  </si>
  <si>
    <t>1568638151</t>
  </si>
  <si>
    <t>př.č.  D.2.01</t>
  </si>
  <si>
    <t>123</t>
  </si>
  <si>
    <t>-1085895910</t>
  </si>
  <si>
    <t>Čerpání vody na dopravní výšku do 10 m s uvažovaným průměrným přítokem do 500 l/min</t>
  </si>
  <si>
    <t>vodovod a přípojky</t>
  </si>
  <si>
    <t>20*24</t>
  </si>
  <si>
    <t>-935773362</t>
  </si>
  <si>
    <t>Pohotovost záložní čerpací soupravy pro dopravní výšku do 10 m s uvažovaným průměrným přítokem do 500 l/min</t>
  </si>
  <si>
    <t>-1512959991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</si>
  <si>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</si>
  <si>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př.č. C.3, D.2.02,</t>
  </si>
  <si>
    <t>vodovod</t>
  </si>
  <si>
    <t>11*0,8</t>
  </si>
  <si>
    <t>90989055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</si>
  <si>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</si>
  <si>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vodovodní řad</t>
  </si>
  <si>
    <t>3*1,1</t>
  </si>
  <si>
    <t>12*0,8</t>
  </si>
  <si>
    <t>-1092883499</t>
  </si>
  <si>
    <t>-1887334460</t>
  </si>
  <si>
    <t>Pojezdový ocelový plech pro zabezpečení výkopu zřízení</t>
  </si>
  <si>
    <t>1060756751</t>
  </si>
  <si>
    <t>Pomocné konstrukce při zabezpečení výkopu vodorovné pojízdné z tlustého ocelového plechu šířky výkopu do 1 m zřízení</t>
  </si>
  <si>
    <t>1*(3*3)</t>
  </si>
  <si>
    <t>Pojezdový ocelový plech pro zabezpečení výkopu odstranění</t>
  </si>
  <si>
    <t>-2026295182</t>
  </si>
  <si>
    <t>Pomocné konstrukce při zabezpečení výkopu vodorovné pojízdné z tlustého ocelového plechu šířky výkopu do 1 m odstranění</t>
  </si>
  <si>
    <t>-1887202645</t>
  </si>
  <si>
    <t>zajištění řadu</t>
  </si>
  <si>
    <t>123+123</t>
  </si>
  <si>
    <t>1666338740</t>
  </si>
  <si>
    <t>132212121</t>
  </si>
  <si>
    <t>Hloubení zapažených rýh šířky do 800 mm v soudržných horninách třídy těžitelnosti I skupiny 3 ručně</t>
  </si>
  <si>
    <t>-2104999039</t>
  </si>
  <si>
    <t>Hloubení zapažených rýh šířky do 800 mm ručně s urovnáním dna do předepsaného profilu a spádu v hornině třídy těžitelnosti I skupiny 3 soudržných</t>
  </si>
  <si>
    <t>př.č. D.2.01, D.2.08</t>
  </si>
  <si>
    <t>69*0,8*1,5</t>
  </si>
  <si>
    <t>991023741</t>
  </si>
  <si>
    <t xml:space="preserve">př.č. C.3, D.2.02, D.2.03, </t>
  </si>
  <si>
    <t>123*1,1*1,5</t>
  </si>
  <si>
    <t>442272277</t>
  </si>
  <si>
    <t>18*1,1*2*1,5</t>
  </si>
  <si>
    <t>23*0,8*2*1,5</t>
  </si>
  <si>
    <t>151101101</t>
  </si>
  <si>
    <t>Zřízení příložného pažení a rozepření stěn rýh hl do 2 m</t>
  </si>
  <si>
    <t>-964189891</t>
  </si>
  <si>
    <t>Zřízení pažení a rozepření stěn rýh pro podzemní vedení pro všechny šířky rýhy příložné pro jakoukoliv mezerovitost, hloubky do 2 m</t>
  </si>
  <si>
    <t>př.č. D.2.01, D.2.02, D.2.03, D.2.08.</t>
  </si>
  <si>
    <t>123*2*1,5</t>
  </si>
  <si>
    <t>69*2*1,5</t>
  </si>
  <si>
    <t>151101111</t>
  </si>
  <si>
    <t>Odstranění příložného pažení a rozepření stěn rýh hl do 2 m</t>
  </si>
  <si>
    <t>-1146360171</t>
  </si>
  <si>
    <t>Odstranění pažení a rozepření stěn rýh pro podzemní vedení s uložením materiálu na vzdálenost do 3 m od kraje výkopu příložné, hloubky do 2 m</t>
  </si>
  <si>
    <t>-1297412023</t>
  </si>
  <si>
    <t>př.č. C.3, D.2.02, D.2.03, D.2.08</t>
  </si>
  <si>
    <t>-1348851351</t>
  </si>
  <si>
    <t>285,75*20 'Přepočtené koeficientem množství</t>
  </si>
  <si>
    <t>376323256</t>
  </si>
  <si>
    <t>-819272501</t>
  </si>
  <si>
    <t>174101101</t>
  </si>
  <si>
    <t>-120040819</t>
  </si>
  <si>
    <t>Zásyp sypaninou z jakékoliv horniny s uložením výkopku ve vrstvách se zhutněním jam, šachet, rýh nebo kolem objektů v těchto vykopávkách</t>
  </si>
  <si>
    <t>př.č. D.2.01, D.2.02, D.2.03, D.2.07</t>
  </si>
  <si>
    <t>nevhodná zemina</t>
  </si>
  <si>
    <t>123*1,1*1,1</t>
  </si>
  <si>
    <t>69*0,8*1,1</t>
  </si>
  <si>
    <t>-908124803</t>
  </si>
  <si>
    <t>209,55*2 'Přepočtené koeficientem množství</t>
  </si>
  <si>
    <t>-1207825039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</si>
  <si>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</si>
  <si>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př.č. D.2.01, D.2.02, D.2.03, D.2.08</t>
  </si>
  <si>
    <t>123*1,1*0,3</t>
  </si>
  <si>
    <t>69*0,8*0,3</t>
  </si>
  <si>
    <t>-1561417884</t>
  </si>
  <si>
    <t>57,15*2 'Přepočtené koeficientem množství</t>
  </si>
  <si>
    <t>608494298</t>
  </si>
  <si>
    <t xml:space="preserve">př.č.C.2, D.2.01, </t>
  </si>
  <si>
    <t>10*1</t>
  </si>
  <si>
    <t>212752101</t>
  </si>
  <si>
    <t>Trativod z drenážních trubek korugovaných PE-HD SN 4 perforace 360° včetně lože otevřený výkop DN 100 pro liniové stavby</t>
  </si>
  <si>
    <t>-1948734212</t>
  </si>
  <si>
    <t>Trativody z drenážních trubek pro liniové stavby a komunikace se zřízením štěrkového lože pod trubky a s jejich obsypem v otevřeném výkopu trubka korugovaná sendvičová PE-HD SN 4 celoperforovaná 360° DN 100</t>
  </si>
  <si>
    <t>př.č. C.2, D.2.01, D.2.03,</t>
  </si>
  <si>
    <t>451573111</t>
  </si>
  <si>
    <t>Lože pod potrubí otevřený výkop ze štěrkopísku</t>
  </si>
  <si>
    <t>2110866520</t>
  </si>
  <si>
    <t>Lože pod potrubí, stoky a drobné objekty v otevřeném výkopu z písku a štěrkopísku do 63 mm</t>
  </si>
  <si>
    <t>123*1,1*0,1</t>
  </si>
  <si>
    <t>69*0,8*0,1</t>
  </si>
  <si>
    <t>452313131</t>
  </si>
  <si>
    <t>Podkladní bloky z betonu prostého tř. C 12/15 otevřený výkop</t>
  </si>
  <si>
    <t>1909594471</t>
  </si>
  <si>
    <t>Podkladní a zajišťovací konstrukce z betonu prostého v otevřeném výkopu bloky pro potrubí z betonu tř. C 12/15</t>
  </si>
  <si>
    <t>př.č.D.2.06</t>
  </si>
  <si>
    <t>B1</t>
  </si>
  <si>
    <t>(0,65*0,55*0,7)+(0,4*0,15*0,2)*2</t>
  </si>
  <si>
    <t>B2</t>
  </si>
  <si>
    <t>(0,4*0,25*0,15)+(0,15*0,25*0,15)*1</t>
  </si>
  <si>
    <t>452353101</t>
  </si>
  <si>
    <t>Bednění podkladních bloků otevřený výkop</t>
  </si>
  <si>
    <t>-378972651</t>
  </si>
  <si>
    <t>Bednění podkladních a zajišťovacích konstrukcí v otevřeném výkopu bloků pro potrubí</t>
  </si>
  <si>
    <t>((0,55*0,75)*2+(0,15*0,2)*2+(0,75*0,65)+(0,4*0,2))*2</t>
  </si>
  <si>
    <t>((0,3*0,25)*2+(0,4*0,15)*2+(0,15*0,15)*2)*1</t>
  </si>
  <si>
    <t>764652282</t>
  </si>
  <si>
    <t>-616317521</t>
  </si>
  <si>
    <t>-1890758288</t>
  </si>
  <si>
    <t>548438291</t>
  </si>
  <si>
    <t>-759294328</t>
  </si>
  <si>
    <t>-1394596304</t>
  </si>
  <si>
    <t>850265121</t>
  </si>
  <si>
    <t>Výřez nebo výsek na potrubí z trub litinových tlakových DN 100</t>
  </si>
  <si>
    <t>-153973568</t>
  </si>
  <si>
    <t>př.č.D.2.04, D.2.05</t>
  </si>
  <si>
    <t>851261131</t>
  </si>
  <si>
    <t>Montáž potrubí z trub litinových hrdlových s integrovaným těsněním otevřený výkop DN 100</t>
  </si>
  <si>
    <t>1986014368</t>
  </si>
  <si>
    <t>Montáž potrubí z trub litinových tlakových hrdlových v otevřeném výkopu s integrovaným těsněním DN 100</t>
  </si>
  <si>
    <t>55253016_1</t>
  </si>
  <si>
    <t>trouba vodovodní litinová hrdlová dl 6m DN 100</t>
  </si>
  <si>
    <t>-1966921730</t>
  </si>
  <si>
    <t>trouba vodovodní litinová hrdlová dl 6m DN 100, vnitřní polyuretanová vrstva, vnější izolace aktivní zinko-hliníková vrstva v množství 400 g/m2.</t>
  </si>
  <si>
    <t>857242121</t>
  </si>
  <si>
    <t>Montáž litinových tvarovek jednoosých přírubových otevřený výkop DN 80</t>
  </si>
  <si>
    <t>-1397261028</t>
  </si>
  <si>
    <t>Montáž litinových tvarovek na potrubí litinovém tlakovém jednoosých na potrubí z trub přírubových v otevřeném výkopu, kanálu nebo v šachtě DN 80</t>
  </si>
  <si>
    <t>55250642</t>
  </si>
  <si>
    <t>koleno přírubové s patkou PP litinové DN 80</t>
  </si>
  <si>
    <t>-1519667479</t>
  </si>
  <si>
    <t>1*1,01 'Přepočtené koeficientem množství</t>
  </si>
  <si>
    <t>857262122</t>
  </si>
  <si>
    <t>Montáž litinových tvarovek jednoosých přírubových otevřený výkop DN 100</t>
  </si>
  <si>
    <t>944932859</t>
  </si>
  <si>
    <t>Montáž litinových tvarovek na potrubí litinovém tlakovém jednoosých na potrubí z trub přírubových v otevřeném výkopu, kanálu nebo v šachtě DN 100</t>
  </si>
  <si>
    <t>2+1+3</t>
  </si>
  <si>
    <t>55253257</t>
  </si>
  <si>
    <t>trouba přírubová litinová vodovodní  PN10/16 DN 100 dl 500mm</t>
  </si>
  <si>
    <t>1308719662</t>
  </si>
  <si>
    <t>př.č. D.2.04,  D.2.05</t>
  </si>
  <si>
    <t>2*1,01 'Přepočtené koeficientem množství</t>
  </si>
  <si>
    <t>55253895</t>
  </si>
  <si>
    <t>tvarovka přírubová s hrdlem z tvárné litiny,práškový epoxid tl 250µm EU-kus dl 135mm DN 150</t>
  </si>
  <si>
    <t>-2112476827</t>
  </si>
  <si>
    <t>797410000016_1R</t>
  </si>
  <si>
    <t>WAGA spojka DN 100 mm hrdlo-hrdlo</t>
  </si>
  <si>
    <t>543677259</t>
  </si>
  <si>
    <t>1+1+1</t>
  </si>
  <si>
    <t>851261292</t>
  </si>
  <si>
    <t>Příplatek za krácení litinové trouby DN/OD 110</t>
  </si>
  <si>
    <t>979327201</t>
  </si>
  <si>
    <t>Montáž potrubí z trub litinových tlakových hrdlových v otevřeném výkopu Příplatek k cenám 1211 za krácení litinové trouby DN/OD 110</t>
  </si>
  <si>
    <t>857264122</t>
  </si>
  <si>
    <t>Montáž litinových tvarovek odbočných přírubových otevřený výkop DN 100</t>
  </si>
  <si>
    <t>1169977982</t>
  </si>
  <si>
    <t>Montáž litinových tvarovek na potrubí litinovém tlakovém odbočných na potrubí z trub přírubových v otevřeném výkopu, kanálu nebo v šachtě DN 100</t>
  </si>
  <si>
    <t>1+1</t>
  </si>
  <si>
    <t>55253515</t>
  </si>
  <si>
    <t>tvarovka přírubová litinová s přírubovou odbočkou,práškový epoxid tl 250µm T-kus DN 100/80</t>
  </si>
  <si>
    <t>684142565</t>
  </si>
  <si>
    <t>55253522_1R</t>
  </si>
  <si>
    <t>tvarovka přírubová litinová s přírubovou odbočkou,práškový epoxid tl250µm T-kus DN 100/100mm</t>
  </si>
  <si>
    <t>551089481</t>
  </si>
  <si>
    <t>tvarovka přírubová litinová s přírubovou odbočkou,práškový epoxid tl250µm T-kus DN 125/100mm</t>
  </si>
  <si>
    <t>871161141</t>
  </si>
  <si>
    <t>Montáž potrubí z PE100 SDR 11 otevřený výkop svařovaných na tupo D 32 x 3,0 mm</t>
  </si>
  <si>
    <t>-1378512218</t>
  </si>
  <si>
    <t>Montáž vodovodního potrubí z plastů v otevřeném výkopu z polyetylenu PE 100 svařovaných na tupo SDR 11/PN16 D 32 x 3,0 mm</t>
  </si>
  <si>
    <t>př.č.D.2.05, D.2.08</t>
  </si>
  <si>
    <t>28613110</t>
  </si>
  <si>
    <t>potrubí vodovodní PE100 PN 16 SDR11 6m 100m 32x3,0mm</t>
  </si>
  <si>
    <t>827267980</t>
  </si>
  <si>
    <t>630003203216</t>
  </si>
  <si>
    <t>TVAROVKA ISO SPOJKA DN 32-32</t>
  </si>
  <si>
    <t>1189089925</t>
  </si>
  <si>
    <t>TVAROVKY ISO SPOJKA DN 32-32</t>
  </si>
  <si>
    <t>př.č.D.2.04, D.2.05, D.2.8</t>
  </si>
  <si>
    <t>630003200116_1R</t>
  </si>
  <si>
    <t>PŘECHODKA PE/OCEL 32-1"</t>
  </si>
  <si>
    <t>-80520616</t>
  </si>
  <si>
    <t>879171111</t>
  </si>
  <si>
    <t>Montáž vodovodní přípojky na potrubí DN 32</t>
  </si>
  <si>
    <t>-586037115</t>
  </si>
  <si>
    <t>Montáž napojení vodovodní přípojky v otevřeném výkopu ve sklonu přes 20 % DN 32</t>
  </si>
  <si>
    <t>891173911</t>
  </si>
  <si>
    <t>Výměna vodovodního ventilu hlavního pro přípojky DN 32</t>
  </si>
  <si>
    <t>-409464445</t>
  </si>
  <si>
    <t>Výměna vodovodních armatur na potrubí ventilů hlavních pro přípojky DN 32</t>
  </si>
  <si>
    <t>280000103216_1R</t>
  </si>
  <si>
    <t>ŠOUPÁTKO ISO DOMOVNÍ PŘÍPOJKY DN 32-1"</t>
  </si>
  <si>
    <t>1690406970</t>
  </si>
  <si>
    <t>ŠOUPÁTKO DOMOVNÍ PŘÍPOJKY ISO LITINA DN 32-5/4"</t>
  </si>
  <si>
    <t>960113018004</t>
  </si>
  <si>
    <t>SOUPRAVA ZEMNÍ TELESKOPICKÁ DOM. ŠOUPÁTKA-1,3-1,8</t>
  </si>
  <si>
    <t>-1086649758</t>
  </si>
  <si>
    <t>ZEMNÍ SOUPRAVY ŠOUPÁTKOVÉ TELESKOPICKÉ 3/4"-2" (1,3-1,8m)</t>
  </si>
  <si>
    <t>891181811</t>
  </si>
  <si>
    <t>Demontáž vodovodních šoupátek otevřený výkop DN 40</t>
  </si>
  <si>
    <t>1465127565</t>
  </si>
  <si>
    <t>Demontáž vodovodních armatur na potrubí šoupátek nebo klapek uzavíracích v otevřeném výkopu nebo v šachtách DN 40</t>
  </si>
  <si>
    <t>př.č.D.2.01</t>
  </si>
  <si>
    <t>891241111</t>
  </si>
  <si>
    <t>Montáž vodovodních šoupátek otevřený výkop DN 80</t>
  </si>
  <si>
    <t>1826826696</t>
  </si>
  <si>
    <t>Montáž vodovodních armatur na potrubí šoupátek v otevřeném výkopu nebo v šachtách s osazením zemní soupravy (bez poklopů) DN 80</t>
  </si>
  <si>
    <t>400208000016_1R</t>
  </si>
  <si>
    <t>ŠOUPĚ E2 PŘÍRUBOVÉ KRÁTKÉ DN 80</t>
  </si>
  <si>
    <t>-1442068068</t>
  </si>
  <si>
    <t>950205010003</t>
  </si>
  <si>
    <t>SOUPRAVA ZEMNÍ TELESKOPICKÁ E2-1,3 -1,8</t>
  </si>
  <si>
    <t>-825223111</t>
  </si>
  <si>
    <t>ZEMNÍ SOUPRAVY ŠOUPÁTKOVÉ TELESKOPICKÉ 50-100 (1,3-1,8m)</t>
  </si>
  <si>
    <t>891247111</t>
  </si>
  <si>
    <t>Montáž hydrantů podzemních DN 80</t>
  </si>
  <si>
    <t>903876312</t>
  </si>
  <si>
    <t>Montáž vodovodních armatur na potrubí hydrantů podzemních (bez osazení poklopů) DN 80</t>
  </si>
  <si>
    <t>K24008015016</t>
  </si>
  <si>
    <t>HYDRANT DUO PODZEMNÍ DN 80/1,5 m</t>
  </si>
  <si>
    <t>179736741</t>
  </si>
  <si>
    <t>HYDRANT POZDEMNÍ DUO DN 80/1,5 m</t>
  </si>
  <si>
    <t>348200000000_1</t>
  </si>
  <si>
    <t>HYDRANTOVÁ DRENÁŽ</t>
  </si>
  <si>
    <t>-253947256</t>
  </si>
  <si>
    <t>891261111</t>
  </si>
  <si>
    <t>Montáž vodovodních šoupátek otevřený výkop DN 100</t>
  </si>
  <si>
    <t>-1800947897</t>
  </si>
  <si>
    <t>Montáž vodovodních armatur na potrubí šoupátek v otevřeném výkopu nebo v šachtách s osazením zemní soupravy (bez poklopů) DN 100</t>
  </si>
  <si>
    <t>400210000016_1R</t>
  </si>
  <si>
    <t>ŠOUPĚ E2 PŘÍRUBOVÉ KRÁTKÉ DN 100</t>
  </si>
  <si>
    <t>KS</t>
  </si>
  <si>
    <t>-397766970</t>
  </si>
  <si>
    <t>VODA Šoupata ŠOUPĚ E2 PŘÍRUBOVÉ KRÁTKÉ DN 100</t>
  </si>
  <si>
    <t>-1653301114</t>
  </si>
  <si>
    <t>891261811</t>
  </si>
  <si>
    <t>Demontáž vodovodních šoupátek otevřený výkop DN 100</t>
  </si>
  <si>
    <t>574084908</t>
  </si>
  <si>
    <t>Demontáž vodovodních armatur na potrubí šoupátek nebo klapek uzavíracích v otevřeném výkopu nebo v šachtách DN 100</t>
  </si>
  <si>
    <t>891269111</t>
  </si>
  <si>
    <t>Montáž navrtávacích pasů na potrubí z jakýchkoli trub DN 100</t>
  </si>
  <si>
    <t>-1517461445</t>
  </si>
  <si>
    <t>Montáž vodovodních armatur na potrubí navrtávacích pasů s ventilem Jt 1 MPa, na potrubí z trub litinových, ocelových nebo plastických hmot DN 100</t>
  </si>
  <si>
    <t>42271414</t>
  </si>
  <si>
    <t>pás navrtávací z tvárné litiny DN 100mm, rozsah (114-119), odbočky 1",5/4",6/4",2"</t>
  </si>
  <si>
    <t>-1600156830</t>
  </si>
  <si>
    <t>891311112</t>
  </si>
  <si>
    <t>Montáž vodovodních šoupátek otevřený výkop DN 150</t>
  </si>
  <si>
    <t>1780788563</t>
  </si>
  <si>
    <t>Montáž vodovodních armatur na potrubí šoupátek nebo klapek uzavíracích v otevřeném výkopu nebo v šachtách s osazením zemní soupravy (bez poklopů) DN 150</t>
  </si>
  <si>
    <t>400215000016_1R</t>
  </si>
  <si>
    <t>ŠOUPĚ E2 PŘÍRUBOVÉ KRÁTKÉ 150</t>
  </si>
  <si>
    <t>1189228508</t>
  </si>
  <si>
    <t>950212515003</t>
  </si>
  <si>
    <t>SOUPRAVA ZEMNÍ TELESKOPICKÁ E2-1,3 -1,8 125-150 (1,3-1,8m)</t>
  </si>
  <si>
    <t>-1929840463</t>
  </si>
  <si>
    <t>891311811_1</t>
  </si>
  <si>
    <t>Demontáž podzemních hydrantů</t>
  </si>
  <si>
    <t>336514282</t>
  </si>
  <si>
    <t>př.č.D.1.01</t>
  </si>
  <si>
    <t>892241111</t>
  </si>
  <si>
    <t>Tlaková zkouška vodou potrubí do 80</t>
  </si>
  <si>
    <t>-584532368</t>
  </si>
  <si>
    <t>Tlakové zkoušky vodou na potrubí DN do 80</t>
  </si>
  <si>
    <t>892271111</t>
  </si>
  <si>
    <t>Tlaková zkouška vodou potrubí DN 100 nebo 125</t>
  </si>
  <si>
    <t>1112763714</t>
  </si>
  <si>
    <t>Tlakové zkoušky vodou na potrubí DN 100 nebo 125</t>
  </si>
  <si>
    <t>135</t>
  </si>
  <si>
    <t>stávající řad</t>
  </si>
  <si>
    <t>150</t>
  </si>
  <si>
    <t>892273122</t>
  </si>
  <si>
    <t>Proplach a dezinfekce vodovodního potrubí DN od 80 do 125</t>
  </si>
  <si>
    <t>-172719604</t>
  </si>
  <si>
    <t>892372111</t>
  </si>
  <si>
    <t>Zabezpečení konců potrubí DN do 300 při tlakových zkouškách vodou</t>
  </si>
  <si>
    <t>1946698637</t>
  </si>
  <si>
    <t>Tlakové zkoušky vodou zabezpečení konců potrubí při tlakových zkouškách DN do 300</t>
  </si>
  <si>
    <t>899101211</t>
  </si>
  <si>
    <t>Demontáž poklopů litinových nebo ocelových včetně rámů hmotnosti do 50 kg</t>
  </si>
  <si>
    <t>-1337466124</t>
  </si>
  <si>
    <t>Demontáž poklopů litinových a ocelových včetně rámů, hmotnosti jednotlivě do 50 kg</t>
  </si>
  <si>
    <t>řad-šoupátkové poklopy</t>
  </si>
  <si>
    <t>řad-hydrantové poklopy</t>
  </si>
  <si>
    <t>899401111</t>
  </si>
  <si>
    <t>Osazení poklopů litinových ventilových</t>
  </si>
  <si>
    <t>-1173478578</t>
  </si>
  <si>
    <t>165000000001</t>
  </si>
  <si>
    <t>POKLOP ULIČNÍ TĚŽKÝ DN VODA</t>
  </si>
  <si>
    <t>-349512909</t>
  </si>
  <si>
    <t>POKLOPY DOMOVNÍ PŘÍPOJKY ULIČNÍ TĚŽKÝ VODA</t>
  </si>
  <si>
    <t>348100000000</t>
  </si>
  <si>
    <t>PODKLAD. DESKA UNI</t>
  </si>
  <si>
    <t>-1461984608</t>
  </si>
  <si>
    <t>PODKLADOVÁ DESKA UNIVERZÁLNÍ ŠOUPÁTKOVÁ</t>
  </si>
  <si>
    <t>899401112</t>
  </si>
  <si>
    <t>Osazení poklopů litinových šoupátkových</t>
  </si>
  <si>
    <t>-581659499</t>
  </si>
  <si>
    <t>175000000001</t>
  </si>
  <si>
    <t>POKLOP ULIČNÍ ŠOUP. DN VODA</t>
  </si>
  <si>
    <t>1473336976</t>
  </si>
  <si>
    <t>POKLOPY ŠOUPATA ULIČNÍ VODA</t>
  </si>
  <si>
    <t>-382252996</t>
  </si>
  <si>
    <t>899401113</t>
  </si>
  <si>
    <t>Osazení poklopů litinových hydrantových</t>
  </si>
  <si>
    <t>1185666593</t>
  </si>
  <si>
    <t>195000000000_1R</t>
  </si>
  <si>
    <t>POKLOP K PODZEMNÍ HYDRANT DN LITINA</t>
  </si>
  <si>
    <t>-996857191</t>
  </si>
  <si>
    <t>348200000000</t>
  </si>
  <si>
    <t>PODKLAD. DESKA POD HYDRANT.POKLOP</t>
  </si>
  <si>
    <t>1201492609</t>
  </si>
  <si>
    <t>PODKLADOVÁ DESKA POD HYDRANTOVÝ POKLOP</t>
  </si>
  <si>
    <t>899712111</t>
  </si>
  <si>
    <t>Orientační tabulky na zdivu</t>
  </si>
  <si>
    <t>1681773363</t>
  </si>
  <si>
    <t>Orientační tabulky na vodovodních a kanalizačních řadech na zdivu</t>
  </si>
  <si>
    <t xml:space="preserve">př.č.D.2.05, </t>
  </si>
  <si>
    <t>562890400</t>
  </si>
  <si>
    <t>tabule orientační z plastu velká</t>
  </si>
  <si>
    <t>-472068875</t>
  </si>
  <si>
    <t>Součásti tvářené z plastů pro výrobní spotřebu ostatní tabulky, čísla a znaky vodárenské orientační tabule velká 105 x 150 mm</t>
  </si>
  <si>
    <t>899721111</t>
  </si>
  <si>
    <t>Signalizační vodič DN do 150 mm na potrubí PVC</t>
  </si>
  <si>
    <t>-338502857</t>
  </si>
  <si>
    <t>Signalizační vodič na potrubí PVC DN do 150 mm</t>
  </si>
  <si>
    <t>170</t>
  </si>
  <si>
    <t>899722113</t>
  </si>
  <si>
    <t>Krytí potrubí z plastů výstražnou fólií z PVC 34cm</t>
  </si>
  <si>
    <t>-1036714185</t>
  </si>
  <si>
    <t>Krytí potrubí z plastů výstražnou fólií z PVC šířky 34cm</t>
  </si>
  <si>
    <t>309856300_2R</t>
  </si>
  <si>
    <t>Příplatek za nerezové šrouby a izolační bandáž spojů</t>
  </si>
  <si>
    <t>kpl</t>
  </si>
  <si>
    <t>767697943</t>
  </si>
  <si>
    <t>výkr.č.D.2.05, D.2.06</t>
  </si>
  <si>
    <t>916241213</t>
  </si>
  <si>
    <t>Osazení obrubníku kamenného stojatého s boční opěrou do lože z betonu prostého</t>
  </si>
  <si>
    <t>1375312971</t>
  </si>
  <si>
    <t>Osazení obrubníku kamenného se zřízením lože, s vyplněním a zatřením spár cementovou maltou stojatého s boční opěrou z betonu prostého, do lože z betonu prostého</t>
  </si>
  <si>
    <t>979024443</t>
  </si>
  <si>
    <t>Očištění vybouraných obrubníků a krajníků silničních</t>
  </si>
  <si>
    <t>1590787638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</si>
  <si>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</si>
  <si>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-2087659770</t>
  </si>
  <si>
    <t>-179279993</t>
  </si>
  <si>
    <t>226,7*20 'Přepočtené koeficientem množství</t>
  </si>
  <si>
    <t>314717128</t>
  </si>
  <si>
    <t>-1831673664</t>
  </si>
  <si>
    <t>4,64</t>
  </si>
  <si>
    <t>-1239900898</t>
  </si>
  <si>
    <t>37,485+41,91</t>
  </si>
  <si>
    <t>467847445</t>
  </si>
  <si>
    <t>57,150+83,82</t>
  </si>
  <si>
    <t>-422892428</t>
  </si>
  <si>
    <t>1,634</t>
  </si>
  <si>
    <t>998273102</t>
  </si>
  <si>
    <t>Přesun hmot pro trubní vedení z trub litinových otevřený výkop</t>
  </si>
  <si>
    <t>1356759380</t>
  </si>
  <si>
    <t>Přesun hmot pro trubní vedení hloubené z trub litinových pro vodovody nebo kanalizace v otevřeném výkopu dopravní vzdálenost do 15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</si>
</sst>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9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85"/>
      <c r="AS2" s="185"/>
      <c r="AT2" s="185"/>
      <c r="AU2" s="185"/>
      <c r="AV2" s="185"/>
      <c r="AW2" s="185"/>
      <c r="AX2" s="185"/>
      <c r="AY2" s="185"/>
      <c r="AZ2" s="185"/>
      <c r="BA2" s="185"/>
      <c r="BB2" s="185"/>
      <c r="BC2" s="185"/>
      <c r="BD2" s="185"/>
      <c r="BE2" s="185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4" t="s">
        <v>14</v>
      </c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R5" s="19"/>
      <c r="BE5" s="181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86" t="s">
        <v>17</v>
      </c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R6" s="19"/>
      <c r="BE6" s="182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2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2"/>
      <c r="BS8" s="16" t="s">
        <v>6</v>
      </c>
    </row>
    <row r="9" spans="1:74" ht="14.45" customHeight="1">
      <c r="B9" s="19"/>
      <c r="AR9" s="19"/>
      <c r="BE9" s="182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26</v>
      </c>
      <c r="AR10" s="19"/>
      <c r="BE10" s="182"/>
      <c r="BS10" s="16" t="s">
        <v>6</v>
      </c>
    </row>
    <row r="11" spans="1:74" ht="18.399999999999999" customHeight="1">
      <c r="B11" s="19"/>
      <c r="E11" s="24" t="s">
        <v>27</v>
      </c>
      <c r="AK11" s="26" t="s">
        <v>28</v>
      </c>
      <c r="AN11" s="24" t="s">
        <v>29</v>
      </c>
      <c r="AR11" s="19"/>
      <c r="BE11" s="182"/>
      <c r="BS11" s="16" t="s">
        <v>6</v>
      </c>
    </row>
    <row r="12" spans="1:74" ht="6.95" customHeight="1">
      <c r="B12" s="19"/>
      <c r="AR12" s="19"/>
      <c r="BE12" s="182"/>
      <c r="BS12" s="16" t="s">
        <v>6</v>
      </c>
    </row>
    <row r="13" spans="1:74" ht="12" customHeight="1">
      <c r="B13" s="19"/>
      <c r="D13" s="26" t="s">
        <v>30</v>
      </c>
      <c r="AK13" s="26" t="s">
        <v>25</v>
      </c>
      <c r="AN13" s="28" t="s">
        <v>31</v>
      </c>
      <c r="AR13" s="19"/>
      <c r="BE13" s="182"/>
      <c r="BS13" s="16" t="s">
        <v>6</v>
      </c>
    </row>
    <row r="14" spans="1:74" ht="12.75">
      <c r="B14" s="19"/>
      <c r="E14" s="187" t="s">
        <v>31</v>
      </c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26" t="s">
        <v>28</v>
      </c>
      <c r="AN14" s="28" t="s">
        <v>31</v>
      </c>
      <c r="AR14" s="19"/>
      <c r="BE14" s="182"/>
      <c r="BS14" s="16" t="s">
        <v>6</v>
      </c>
    </row>
    <row r="15" spans="1:74" ht="6.95" customHeight="1">
      <c r="B15" s="19"/>
      <c r="AR15" s="19"/>
      <c r="BE15" s="182"/>
      <c r="BS15" s="16" t="s">
        <v>4</v>
      </c>
    </row>
    <row r="16" spans="1:74" ht="12" customHeight="1">
      <c r="B16" s="19"/>
      <c r="D16" s="26" t="s">
        <v>32</v>
      </c>
      <c r="AK16" s="26" t="s">
        <v>25</v>
      </c>
      <c r="AN16" s="24" t="s">
        <v>33</v>
      </c>
      <c r="AR16" s="19"/>
      <c r="BE16" s="182"/>
      <c r="BS16" s="16" t="s">
        <v>4</v>
      </c>
    </row>
    <row r="17" spans="2:71" ht="18.399999999999999" customHeight="1">
      <c r="B17" s="19"/>
      <c r="E17" s="24" t="s">
        <v>34</v>
      </c>
      <c r="AK17" s="26" t="s">
        <v>28</v>
      </c>
      <c r="AN17" s="24" t="s">
        <v>35</v>
      </c>
      <c r="AR17" s="19"/>
      <c r="BE17" s="182"/>
      <c r="BS17" s="16" t="s">
        <v>36</v>
      </c>
    </row>
    <row r="18" spans="2:71" ht="6.95" customHeight="1">
      <c r="B18" s="19"/>
      <c r="AR18" s="19"/>
      <c r="BE18" s="182"/>
      <c r="BS18" s="16" t="s">
        <v>6</v>
      </c>
    </row>
    <row r="19" spans="2:71" ht="12" customHeight="1">
      <c r="B19" s="19"/>
      <c r="D19" s="26" t="s">
        <v>37</v>
      </c>
      <c r="AK19" s="26" t="s">
        <v>25</v>
      </c>
      <c r="AN19" s="24" t="s">
        <v>1</v>
      </c>
      <c r="AR19" s="19"/>
      <c r="BE19" s="182"/>
      <c r="BS19" s="16" t="s">
        <v>6</v>
      </c>
    </row>
    <row r="20" spans="2:71" ht="18.399999999999999" customHeight="1">
      <c r="B20" s="19"/>
      <c r="E20" s="24" t="s">
        <v>38</v>
      </c>
      <c r="AK20" s="26" t="s">
        <v>28</v>
      </c>
      <c r="AN20" s="24" t="s">
        <v>1</v>
      </c>
      <c r="AR20" s="19"/>
      <c r="BE20" s="182"/>
      <c r="BS20" s="16" t="s">
        <v>36</v>
      </c>
    </row>
    <row r="21" spans="2:71" ht="6.95" customHeight="1">
      <c r="B21" s="19"/>
      <c r="AR21" s="19"/>
      <c r="BE21" s="182"/>
    </row>
    <row r="22" spans="2:71" ht="12" customHeight="1">
      <c r="B22" s="19"/>
      <c r="D22" s="26" t="s">
        <v>39</v>
      </c>
      <c r="AR22" s="19"/>
      <c r="BE22" s="182"/>
    </row>
    <row r="23" spans="2:71" ht="16.5" customHeight="1">
      <c r="B23" s="19"/>
      <c r="E23" s="189" t="s">
        <v>1</v>
      </c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R23" s="19"/>
      <c r="BE23" s="182"/>
    </row>
    <row r="24" spans="2:71" ht="6.95" customHeight="1">
      <c r="B24" s="19"/>
      <c r="AR24" s="19"/>
      <c r="BE24" s="182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2"/>
    </row>
    <row r="26" spans="2:71" s="1" customFormat="1" ht="25.9" customHeight="1">
      <c r="B26" s="31"/>
      <c r="D26" s="32" t="s">
        <v>40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0">
        <f>ROUND(AG94,2)</f>
        <v>0</v>
      </c>
      <c r="AL26" s="191"/>
      <c r="AM26" s="191"/>
      <c r="AN26" s="191"/>
      <c r="AO26" s="191"/>
      <c r="AR26" s="31"/>
      <c r="BE26" s="182"/>
    </row>
    <row r="27" spans="2:71" s="1" customFormat="1" ht="6.95" customHeight="1">
      <c r="B27" s="31"/>
      <c r="AR27" s="31"/>
      <c r="BE27" s="182"/>
    </row>
    <row r="28" spans="2:71" s="1" customFormat="1" ht="12.75">
      <c r="B28" s="31"/>
      <c r="L28" s="192" t="s">
        <v>41</v>
      </c>
      <c r="M28" s="192"/>
      <c r="N28" s="192"/>
      <c r="O28" s="192"/>
      <c r="P28" s="192"/>
      <c r="W28" s="192" t="s">
        <v>42</v>
      </c>
      <c r="X28" s="192"/>
      <c r="Y28" s="192"/>
      <c r="Z28" s="192"/>
      <c r="AA28" s="192"/>
      <c r="AB28" s="192"/>
      <c r="AC28" s="192"/>
      <c r="AD28" s="192"/>
      <c r="AE28" s="192"/>
      <c r="AK28" s="192" t="s">
        <v>43</v>
      </c>
      <c r="AL28" s="192"/>
      <c r="AM28" s="192"/>
      <c r="AN28" s="192"/>
      <c r="AO28" s="192"/>
      <c r="AR28" s="31"/>
      <c r="BE28" s="182"/>
    </row>
    <row r="29" spans="2:71" s="2" customFormat="1" ht="14.45" customHeight="1">
      <c r="B29" s="35"/>
      <c r="D29" s="26" t="s">
        <v>44</v>
      </c>
      <c r="F29" s="26" t="s">
        <v>45</v>
      </c>
      <c r="L29" s="195">
        <v>0.21</v>
      </c>
      <c r="M29" s="194"/>
      <c r="N29" s="194"/>
      <c r="O29" s="194"/>
      <c r="P29" s="194"/>
      <c r="W29" s="193">
        <f>ROUND(AZ94, 2)</f>
        <v>0</v>
      </c>
      <c r="X29" s="194"/>
      <c r="Y29" s="194"/>
      <c r="Z29" s="194"/>
      <c r="AA29" s="194"/>
      <c r="AB29" s="194"/>
      <c r="AC29" s="194"/>
      <c r="AD29" s="194"/>
      <c r="AE29" s="194"/>
      <c r="AK29" s="193">
        <f>ROUND(AV94, 2)</f>
        <v>0</v>
      </c>
      <c r="AL29" s="194"/>
      <c r="AM29" s="194"/>
      <c r="AN29" s="194"/>
      <c r="AO29" s="194"/>
      <c r="AR29" s="35"/>
      <c r="BE29" s="183"/>
    </row>
    <row r="30" spans="2:71" s="2" customFormat="1" ht="14.45" customHeight="1">
      <c r="B30" s="35"/>
      <c r="F30" s="26" t="s">
        <v>46</v>
      </c>
      <c r="L30" s="195">
        <v>0.15</v>
      </c>
      <c r="M30" s="194"/>
      <c r="N30" s="194"/>
      <c r="O30" s="194"/>
      <c r="P30" s="194"/>
      <c r="W30" s="193">
        <f>ROUND(BA94, 2)</f>
        <v>0</v>
      </c>
      <c r="X30" s="194"/>
      <c r="Y30" s="194"/>
      <c r="Z30" s="194"/>
      <c r="AA30" s="194"/>
      <c r="AB30" s="194"/>
      <c r="AC30" s="194"/>
      <c r="AD30" s="194"/>
      <c r="AE30" s="194"/>
      <c r="AK30" s="193">
        <f>ROUND(AW94, 2)</f>
        <v>0</v>
      </c>
      <c r="AL30" s="194"/>
      <c r="AM30" s="194"/>
      <c r="AN30" s="194"/>
      <c r="AO30" s="194"/>
      <c r="AR30" s="35"/>
      <c r="BE30" s="183"/>
    </row>
    <row r="31" spans="2:71" s="2" customFormat="1" ht="14.45" hidden="1" customHeight="1">
      <c r="B31" s="35"/>
      <c r="F31" s="26" t="s">
        <v>47</v>
      </c>
      <c r="L31" s="195">
        <v>0.21</v>
      </c>
      <c r="M31" s="194"/>
      <c r="N31" s="194"/>
      <c r="O31" s="194"/>
      <c r="P31" s="194"/>
      <c r="W31" s="193">
        <f>ROUND(BB94, 2)</f>
        <v>0</v>
      </c>
      <c r="X31" s="194"/>
      <c r="Y31" s="194"/>
      <c r="Z31" s="194"/>
      <c r="AA31" s="194"/>
      <c r="AB31" s="194"/>
      <c r="AC31" s="194"/>
      <c r="AD31" s="194"/>
      <c r="AE31" s="194"/>
      <c r="AK31" s="193">
        <v>0</v>
      </c>
      <c r="AL31" s="194"/>
      <c r="AM31" s="194"/>
      <c r="AN31" s="194"/>
      <c r="AO31" s="194"/>
      <c r="AR31" s="35"/>
      <c r="BE31" s="183"/>
    </row>
    <row r="32" spans="2:71" s="2" customFormat="1" ht="14.45" hidden="1" customHeight="1">
      <c r="B32" s="35"/>
      <c r="F32" s="26" t="s">
        <v>48</v>
      </c>
      <c r="L32" s="195">
        <v>0.15</v>
      </c>
      <c r="M32" s="194"/>
      <c r="N32" s="194"/>
      <c r="O32" s="194"/>
      <c r="P32" s="194"/>
      <c r="W32" s="193">
        <f>ROUND(BC94, 2)</f>
        <v>0</v>
      </c>
      <c r="X32" s="194"/>
      <c r="Y32" s="194"/>
      <c r="Z32" s="194"/>
      <c r="AA32" s="194"/>
      <c r="AB32" s="194"/>
      <c r="AC32" s="194"/>
      <c r="AD32" s="194"/>
      <c r="AE32" s="194"/>
      <c r="AK32" s="193">
        <v>0</v>
      </c>
      <c r="AL32" s="194"/>
      <c r="AM32" s="194"/>
      <c r="AN32" s="194"/>
      <c r="AO32" s="194"/>
      <c r="AR32" s="35"/>
      <c r="BE32" s="183"/>
    </row>
    <row r="33" spans="2:57" s="2" customFormat="1" ht="14.45" hidden="1" customHeight="1">
      <c r="B33" s="35"/>
      <c r="F33" s="26" t="s">
        <v>49</v>
      </c>
      <c r="L33" s="195">
        <v>0</v>
      </c>
      <c r="M33" s="194"/>
      <c r="N33" s="194"/>
      <c r="O33" s="194"/>
      <c r="P33" s="194"/>
      <c r="W33" s="193">
        <f>ROUND(BD94, 2)</f>
        <v>0</v>
      </c>
      <c r="X33" s="194"/>
      <c r="Y33" s="194"/>
      <c r="Z33" s="194"/>
      <c r="AA33" s="194"/>
      <c r="AB33" s="194"/>
      <c r="AC33" s="194"/>
      <c r="AD33" s="194"/>
      <c r="AE33" s="194"/>
      <c r="AK33" s="193">
        <v>0</v>
      </c>
      <c r="AL33" s="194"/>
      <c r="AM33" s="194"/>
      <c r="AN33" s="194"/>
      <c r="AO33" s="194"/>
      <c r="AR33" s="35"/>
      <c r="BE33" s="183"/>
    </row>
    <row r="34" spans="2:57" s="1" customFormat="1" ht="6.95" customHeight="1">
      <c r="B34" s="31"/>
      <c r="AR34" s="31"/>
      <c r="BE34" s="182"/>
    </row>
    <row r="35" spans="2:57" s="1" customFormat="1" ht="25.9" customHeight="1">
      <c r="B35" s="31"/>
      <c r="C35" s="36"/>
      <c r="D35" s="37" t="s">
        <v>50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51</v>
      </c>
      <c r="U35" s="38"/>
      <c r="V35" s="38"/>
      <c r="W35" s="38"/>
      <c r="X35" s="196" t="s">
        <v>52</v>
      </c>
      <c r="Y35" s="197"/>
      <c r="Z35" s="197"/>
      <c r="AA35" s="197"/>
      <c r="AB35" s="197"/>
      <c r="AC35" s="38"/>
      <c r="AD35" s="38"/>
      <c r="AE35" s="38"/>
      <c r="AF35" s="38"/>
      <c r="AG35" s="38"/>
      <c r="AH35" s="38"/>
      <c r="AI35" s="38"/>
      <c r="AJ35" s="38"/>
      <c r="AK35" s="198">
        <f>SUM(AK26:AK33)</f>
        <v>0</v>
      </c>
      <c r="AL35" s="197"/>
      <c r="AM35" s="197"/>
      <c r="AN35" s="197"/>
      <c r="AO35" s="199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53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54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55</v>
      </c>
      <c r="AI60" s="33"/>
      <c r="AJ60" s="33"/>
      <c r="AK60" s="33"/>
      <c r="AL60" s="33"/>
      <c r="AM60" s="42" t="s">
        <v>56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57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58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55</v>
      </c>
      <c r="AI75" s="33"/>
      <c r="AJ75" s="33"/>
      <c r="AK75" s="33"/>
      <c r="AL75" s="33"/>
      <c r="AM75" s="42" t="s">
        <v>56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59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817_2023</v>
      </c>
      <c r="AR84" s="47"/>
    </row>
    <row r="85" spans="1:91" s="4" customFormat="1" ht="36.950000000000003" customHeight="1">
      <c r="B85" s="48"/>
      <c r="C85" s="49" t="s">
        <v>16</v>
      </c>
      <c r="L85" s="200" t="str">
        <f>K6</f>
        <v>Pardubice, JUDr. Krpaty - kanalizace a vodovod I. etapa</v>
      </c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Pardubice</v>
      </c>
      <c r="AI87" s="26" t="s">
        <v>22</v>
      </c>
      <c r="AM87" s="202" t="str">
        <f>IF(AN8= "","",AN8)</f>
        <v>11. 9. 2023</v>
      </c>
      <c r="AN87" s="202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Vodovody a kanalizace Pardubice, a.s.</v>
      </c>
      <c r="AI89" s="26" t="s">
        <v>32</v>
      </c>
      <c r="AM89" s="203" t="str">
        <f>IF(E17="","",E17)</f>
        <v>VK PROJEKT, spol. s r.o.</v>
      </c>
      <c r="AN89" s="204"/>
      <c r="AO89" s="204"/>
      <c r="AP89" s="204"/>
      <c r="AR89" s="31"/>
      <c r="AS89" s="205" t="s">
        <v>60</v>
      </c>
      <c r="AT89" s="206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30</v>
      </c>
      <c r="L90" s="3" t="str">
        <f>IF(E14= "Vyplň údaj","",E14)</f>
        <v/>
      </c>
      <c r="AI90" s="26" t="s">
        <v>37</v>
      </c>
      <c r="AM90" s="203" t="str">
        <f>IF(E20="","",E20)</f>
        <v>Ladislav Konvalina</v>
      </c>
      <c r="AN90" s="204"/>
      <c r="AO90" s="204"/>
      <c r="AP90" s="204"/>
      <c r="AR90" s="31"/>
      <c r="AS90" s="207"/>
      <c r="AT90" s="208"/>
      <c r="BD90" s="55"/>
    </row>
    <row r="91" spans="1:91" s="1" customFormat="1" ht="10.9" customHeight="1">
      <c r="B91" s="31"/>
      <c r="AR91" s="31"/>
      <c r="AS91" s="207"/>
      <c r="AT91" s="208"/>
      <c r="BD91" s="55"/>
    </row>
    <row r="92" spans="1:91" s="1" customFormat="1" ht="29.25" customHeight="1">
      <c r="B92" s="31"/>
      <c r="C92" s="209" t="s">
        <v>61</v>
      </c>
      <c r="D92" s="210"/>
      <c r="E92" s="210"/>
      <c r="F92" s="210"/>
      <c r="G92" s="210"/>
      <c r="H92" s="56"/>
      <c r="I92" s="211" t="s">
        <v>62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2" t="s">
        <v>63</v>
      </c>
      <c r="AH92" s="210"/>
      <c r="AI92" s="210"/>
      <c r="AJ92" s="210"/>
      <c r="AK92" s="210"/>
      <c r="AL92" s="210"/>
      <c r="AM92" s="210"/>
      <c r="AN92" s="211" t="s">
        <v>64</v>
      </c>
      <c r="AO92" s="210"/>
      <c r="AP92" s="213"/>
      <c r="AQ92" s="57" t="s">
        <v>65</v>
      </c>
      <c r="AR92" s="31"/>
      <c r="AS92" s="58" t="s">
        <v>66</v>
      </c>
      <c r="AT92" s="59" t="s">
        <v>67</v>
      </c>
      <c r="AU92" s="59" t="s">
        <v>68</v>
      </c>
      <c r="AV92" s="59" t="s">
        <v>69</v>
      </c>
      <c r="AW92" s="59" t="s">
        <v>70</v>
      </c>
      <c r="AX92" s="59" t="s">
        <v>71</v>
      </c>
      <c r="AY92" s="59" t="s">
        <v>72</v>
      </c>
      <c r="AZ92" s="59" t="s">
        <v>73</v>
      </c>
      <c r="BA92" s="59" t="s">
        <v>74</v>
      </c>
      <c r="BB92" s="59" t="s">
        <v>75</v>
      </c>
      <c r="BC92" s="59" t="s">
        <v>76</v>
      </c>
      <c r="BD92" s="60" t="s">
        <v>77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78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7">
        <f>ROUND(SUM(AG95:AG96),2)</f>
        <v>0</v>
      </c>
      <c r="AH94" s="217"/>
      <c r="AI94" s="217"/>
      <c r="AJ94" s="217"/>
      <c r="AK94" s="217"/>
      <c r="AL94" s="217"/>
      <c r="AM94" s="217"/>
      <c r="AN94" s="218">
        <f>SUM(AG94,AT94)</f>
        <v>0</v>
      </c>
      <c r="AO94" s="218"/>
      <c r="AP94" s="218"/>
      <c r="AQ94" s="66" t="s">
        <v>1</v>
      </c>
      <c r="AR94" s="62"/>
      <c r="AS94" s="67">
        <f>ROUND(SUM(AS95:AS96),2)</f>
        <v>0</v>
      </c>
      <c r="AT94" s="68">
        <f>ROUND(SUM(AV94:AW94),2)</f>
        <v>0</v>
      </c>
      <c r="AU94" s="69">
        <f>ROUND(SUM(AU95:AU96),5)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ROUND(SUM(AZ95:AZ96),2)</f>
        <v>0</v>
      </c>
      <c r="BA94" s="68">
        <f>ROUND(SUM(BA95:BA96),2)</f>
        <v>0</v>
      </c>
      <c r="BB94" s="68">
        <f>ROUND(SUM(BB95:BB96),2)</f>
        <v>0</v>
      </c>
      <c r="BC94" s="68">
        <f>ROUND(SUM(BC95:BC96),2)</f>
        <v>0</v>
      </c>
      <c r="BD94" s="70">
        <f>ROUND(SUM(BD95:BD96),2)</f>
        <v>0</v>
      </c>
      <c r="BS94" s="71" t="s">
        <v>79</v>
      </c>
      <c r="BT94" s="71" t="s">
        <v>80</v>
      </c>
      <c r="BU94" s="72" t="s">
        <v>81</v>
      </c>
      <c r="BV94" s="71" t="s">
        <v>82</v>
      </c>
      <c r="BW94" s="71" t="s">
        <v>5</v>
      </c>
      <c r="BX94" s="71" t="s">
        <v>83</v>
      </c>
      <c r="CL94" s="71" t="s">
        <v>1</v>
      </c>
    </row>
    <row r="95" spans="1:91" s="6" customFormat="1" ht="16.5" customHeight="1">
      <c r="A95" s="73" t="s">
        <v>84</v>
      </c>
      <c r="B95" s="74"/>
      <c r="C95" s="75"/>
      <c r="D95" s="216" t="s">
        <v>85</v>
      </c>
      <c r="E95" s="216"/>
      <c r="F95" s="216"/>
      <c r="G95" s="216"/>
      <c r="H95" s="216"/>
      <c r="I95" s="76"/>
      <c r="J95" s="216" t="s">
        <v>86</v>
      </c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4">
        <f>'817-1 - IO 01 - Kanalizace'!J30</f>
        <v>0</v>
      </c>
      <c r="AH95" s="215"/>
      <c r="AI95" s="215"/>
      <c r="AJ95" s="215"/>
      <c r="AK95" s="215"/>
      <c r="AL95" s="215"/>
      <c r="AM95" s="215"/>
      <c r="AN95" s="214">
        <f>SUM(AG95,AT95)</f>
        <v>0</v>
      </c>
      <c r="AO95" s="215"/>
      <c r="AP95" s="215"/>
      <c r="AQ95" s="77" t="s">
        <v>87</v>
      </c>
      <c r="AR95" s="74"/>
      <c r="AS95" s="78">
        <v>0</v>
      </c>
      <c r="AT95" s="79">
        <f>ROUND(SUM(AV95:AW95),2)</f>
        <v>0</v>
      </c>
      <c r="AU95" s="80">
        <f>'817-1 - IO 01 - Kanalizace'!P127</f>
        <v>0</v>
      </c>
      <c r="AV95" s="79">
        <f>'817-1 - IO 01 - Kanalizace'!J33</f>
        <v>0</v>
      </c>
      <c r="AW95" s="79">
        <f>'817-1 - IO 01 - Kanalizace'!J34</f>
        <v>0</v>
      </c>
      <c r="AX95" s="79">
        <f>'817-1 - IO 01 - Kanalizace'!J35</f>
        <v>0</v>
      </c>
      <c r="AY95" s="79">
        <f>'817-1 - IO 01 - Kanalizace'!J36</f>
        <v>0</v>
      </c>
      <c r="AZ95" s="79">
        <f>'817-1 - IO 01 - Kanalizace'!F33</f>
        <v>0</v>
      </c>
      <c r="BA95" s="79">
        <f>'817-1 - IO 01 - Kanalizace'!F34</f>
        <v>0</v>
      </c>
      <c r="BB95" s="79">
        <f>'817-1 - IO 01 - Kanalizace'!F35</f>
        <v>0</v>
      </c>
      <c r="BC95" s="79">
        <f>'817-1 - IO 01 - Kanalizace'!F36</f>
        <v>0</v>
      </c>
      <c r="BD95" s="81">
        <f>'817-1 - IO 01 - Kanalizace'!F37</f>
        <v>0</v>
      </c>
      <c r="BT95" s="82" t="s">
        <v>88</v>
      </c>
      <c r="BV95" s="82" t="s">
        <v>82</v>
      </c>
      <c r="BW95" s="82" t="s">
        <v>89</v>
      </c>
      <c r="BX95" s="82" t="s">
        <v>5</v>
      </c>
      <c r="CL95" s="82" t="s">
        <v>1</v>
      </c>
      <c r="CM95" s="82" t="s">
        <v>90</v>
      </c>
    </row>
    <row r="96" spans="1:91" s="6" customFormat="1" ht="16.5" customHeight="1">
      <c r="A96" s="73" t="s">
        <v>84</v>
      </c>
      <c r="B96" s="74"/>
      <c r="C96" s="75"/>
      <c r="D96" s="216" t="s">
        <v>91</v>
      </c>
      <c r="E96" s="216"/>
      <c r="F96" s="216"/>
      <c r="G96" s="216"/>
      <c r="H96" s="216"/>
      <c r="I96" s="76"/>
      <c r="J96" s="216" t="s">
        <v>92</v>
      </c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4">
        <f>'817-2 - IO 02 - Vodovod'!J30</f>
        <v>0</v>
      </c>
      <c r="AH96" s="215"/>
      <c r="AI96" s="215"/>
      <c r="AJ96" s="215"/>
      <c r="AK96" s="215"/>
      <c r="AL96" s="215"/>
      <c r="AM96" s="215"/>
      <c r="AN96" s="214">
        <f>SUM(AG96,AT96)</f>
        <v>0</v>
      </c>
      <c r="AO96" s="215"/>
      <c r="AP96" s="215"/>
      <c r="AQ96" s="77" t="s">
        <v>87</v>
      </c>
      <c r="AR96" s="74"/>
      <c r="AS96" s="83">
        <v>0</v>
      </c>
      <c r="AT96" s="84">
        <f>ROUND(SUM(AV96:AW96),2)</f>
        <v>0</v>
      </c>
      <c r="AU96" s="85">
        <f>'817-2 - IO 02 - Vodovod'!P125</f>
        <v>0</v>
      </c>
      <c r="AV96" s="84">
        <f>'817-2 - IO 02 - Vodovod'!J33</f>
        <v>0</v>
      </c>
      <c r="AW96" s="84">
        <f>'817-2 - IO 02 - Vodovod'!J34</f>
        <v>0</v>
      </c>
      <c r="AX96" s="84">
        <f>'817-2 - IO 02 - Vodovod'!J35</f>
        <v>0</v>
      </c>
      <c r="AY96" s="84">
        <f>'817-2 - IO 02 - Vodovod'!J36</f>
        <v>0</v>
      </c>
      <c r="AZ96" s="84">
        <f>'817-2 - IO 02 - Vodovod'!F33</f>
        <v>0</v>
      </c>
      <c r="BA96" s="84">
        <f>'817-2 - IO 02 - Vodovod'!F34</f>
        <v>0</v>
      </c>
      <c r="BB96" s="84">
        <f>'817-2 - IO 02 - Vodovod'!F35</f>
        <v>0</v>
      </c>
      <c r="BC96" s="84">
        <f>'817-2 - IO 02 - Vodovod'!F36</f>
        <v>0</v>
      </c>
      <c r="BD96" s="86">
        <f>'817-2 - IO 02 - Vodovod'!F37</f>
        <v>0</v>
      </c>
      <c r="BT96" s="82" t="s">
        <v>88</v>
      </c>
      <c r="BV96" s="82" t="s">
        <v>82</v>
      </c>
      <c r="BW96" s="82" t="s">
        <v>93</v>
      </c>
      <c r="BX96" s="82" t="s">
        <v>5</v>
      </c>
      <c r="CL96" s="82" t="s">
        <v>1</v>
      </c>
      <c r="CM96" s="82" t="s">
        <v>90</v>
      </c>
    </row>
    <row r="97" spans="2:44" s="1" customFormat="1" ht="30" customHeight="1">
      <c r="B97" s="31"/>
      <c r="AR97" s="31"/>
    </row>
    <row r="98" spans="2:44" s="1" customFormat="1" ht="6.95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31"/>
    </row>
  </sheetData>
  <sheetProtection algorithmName="SHA-512" hashValue="NineM7RrDUbu9LtkZoqLuce7EPS9Er1a+2ISQ0SDhSepYMJEgs+bSZ5ZXqPAigzZdnFUjzAZt3/Ts4g/D7jRbg==" saltValue="HS9T0knRXwcd/7ztY6Ytv7YClBIzTGmv9lHDgsuxf4hzLuXTpQIFFvioKyuwylIu5w0dsph1gsWa83ZVLsKx0w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817-1 - IO 01 - Kanalizace'!C2" display="/" xr:uid="{00000000-0004-0000-0000-000000000000}"/>
    <hyperlink ref="A96" location="'817-2 - IO 02 - Vodovod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976"/>
  <sheetViews>
    <sheetView showGridLines="0" tabSelected="1" topLeftCell="A116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AT2" s="16" t="s">
        <v>89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90</v>
      </c>
    </row>
    <row r="4" spans="2:46" ht="24.95" customHeight="1">
      <c r="B4" s="19"/>
      <c r="D4" s="20" t="s">
        <v>94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19" t="str">
        <f>'Rekapitulace stavby'!K6</f>
        <v>Pardubice, JUDr. Krpaty - kanalizace a vodovod I. etapa</v>
      </c>
      <c r="F7" s="220"/>
      <c r="G7" s="220"/>
      <c r="H7" s="220"/>
      <c r="L7" s="19"/>
    </row>
    <row r="8" spans="2:46" s="1" customFormat="1" ht="12" customHeight="1">
      <c r="B8" s="31"/>
      <c r="D8" s="26" t="s">
        <v>95</v>
      </c>
      <c r="L8" s="31"/>
    </row>
    <row r="9" spans="2:46" s="1" customFormat="1" ht="16.5" customHeight="1">
      <c r="B9" s="31"/>
      <c r="E9" s="200" t="s">
        <v>96</v>
      </c>
      <c r="F9" s="221"/>
      <c r="G9" s="221"/>
      <c r="H9" s="221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11. 9. 2023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2" t="str">
        <f>'Rekapitulace stavby'!E14</f>
        <v>Vyplň údaj</v>
      </c>
      <c r="F18" s="184"/>
      <c r="G18" s="184"/>
      <c r="H18" s="184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28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38</v>
      </c>
      <c r="I24" s="26" t="s">
        <v>28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8"/>
      <c r="E27" s="189" t="s">
        <v>1</v>
      </c>
      <c r="F27" s="189"/>
      <c r="G27" s="189"/>
      <c r="H27" s="189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40</v>
      </c>
      <c r="J30" s="65">
        <f>ROUND(J127,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4" t="s">
        <v>44</v>
      </c>
      <c r="E33" s="26" t="s">
        <v>45</v>
      </c>
      <c r="F33" s="90">
        <f>ROUND((SUM(BE127:BE975)),  2)</f>
        <v>0</v>
      </c>
      <c r="I33" s="91">
        <v>0.21</v>
      </c>
      <c r="J33" s="90">
        <f>ROUND(((SUM(BE127:BE975))*I33),  2)</f>
        <v>0</v>
      </c>
      <c r="L33" s="31"/>
    </row>
    <row r="34" spans="2:12" s="1" customFormat="1" ht="14.45" customHeight="1">
      <c r="B34" s="31"/>
      <c r="E34" s="26" t="s">
        <v>46</v>
      </c>
      <c r="F34" s="90">
        <f>ROUND((SUM(BF127:BF975)),  2)</f>
        <v>0</v>
      </c>
      <c r="I34" s="91">
        <v>0.15</v>
      </c>
      <c r="J34" s="90">
        <f>ROUND(((SUM(BF127:BF975))*I34),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90">
        <f>ROUND((SUM(BG127:BG975)),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90">
        <f>ROUND((SUM(BH127:BH975)),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90">
        <f>ROUND((SUM(BI127:BI975)),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50</v>
      </c>
      <c r="E39" s="56"/>
      <c r="F39" s="56"/>
      <c r="G39" s="94" t="s">
        <v>51</v>
      </c>
      <c r="H39" s="95" t="s">
        <v>52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98" t="s">
        <v>56</v>
      </c>
      <c r="G61" s="42" t="s">
        <v>55</v>
      </c>
      <c r="H61" s="33"/>
      <c r="I61" s="33"/>
      <c r="J61" s="99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98" t="s">
        <v>56</v>
      </c>
      <c r="G76" s="42" t="s">
        <v>55</v>
      </c>
      <c r="H76" s="33"/>
      <c r="I76" s="33"/>
      <c r="J76" s="99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97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19" t="str">
        <f>E7</f>
        <v>Pardubice, JUDr. Krpaty - kanalizace a vodovod I. etapa</v>
      </c>
      <c r="F85" s="220"/>
      <c r="G85" s="220"/>
      <c r="H85" s="220"/>
      <c r="L85" s="31"/>
    </row>
    <row r="86" spans="2:47" s="1" customFormat="1" ht="12" customHeight="1">
      <c r="B86" s="31"/>
      <c r="C86" s="26" t="s">
        <v>95</v>
      </c>
      <c r="L86" s="31"/>
    </row>
    <row r="87" spans="2:47" s="1" customFormat="1" ht="16.5" customHeight="1">
      <c r="B87" s="31"/>
      <c r="E87" s="200" t="str">
        <f>E9</f>
        <v>817-1 - IO 01 - Kanalizace</v>
      </c>
      <c r="F87" s="221"/>
      <c r="G87" s="221"/>
      <c r="H87" s="221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Pardubice</v>
      </c>
      <c r="I89" s="26" t="s">
        <v>22</v>
      </c>
      <c r="J89" s="51" t="str">
        <f>IF(J12="","",J12)</f>
        <v>11. 9. 2023</v>
      </c>
      <c r="L89" s="31"/>
    </row>
    <row r="90" spans="2:47" s="1" customFormat="1" ht="6.95" customHeight="1">
      <c r="B90" s="31"/>
      <c r="L90" s="31"/>
    </row>
    <row r="91" spans="2:47" s="1" customFormat="1" ht="25.7" customHeight="1">
      <c r="B91" s="31"/>
      <c r="C91" s="26" t="s">
        <v>24</v>
      </c>
      <c r="F91" s="24" t="str">
        <f>E15</f>
        <v>Vodovody a kanalizace Pardubice, a.s.</v>
      </c>
      <c r="I91" s="26" t="s">
        <v>32</v>
      </c>
      <c r="J91" s="29" t="str">
        <f>E21</f>
        <v>VK PROJEKT, spol. s r.o.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37</v>
      </c>
      <c r="J92" s="29" t="str">
        <f>E24</f>
        <v>Ladislav Konvalina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98</v>
      </c>
      <c r="D94" s="92"/>
      <c r="E94" s="92"/>
      <c r="F94" s="92"/>
      <c r="G94" s="92"/>
      <c r="H94" s="92"/>
      <c r="I94" s="92"/>
      <c r="J94" s="101" t="s">
        <v>99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100</v>
      </c>
      <c r="J96" s="65">
        <f>J127</f>
        <v>0</v>
      </c>
      <c r="L96" s="31"/>
      <c r="AU96" s="16" t="s">
        <v>101</v>
      </c>
    </row>
    <row r="97" spans="2:12" s="8" customFormat="1" ht="24.95" customHeight="1">
      <c r="B97" s="103"/>
      <c r="D97" s="104" t="s">
        <v>102</v>
      </c>
      <c r="E97" s="105"/>
      <c r="F97" s="105"/>
      <c r="G97" s="105"/>
      <c r="H97" s="105"/>
      <c r="I97" s="105"/>
      <c r="J97" s="106">
        <f>J128</f>
        <v>0</v>
      </c>
      <c r="L97" s="103"/>
    </row>
    <row r="98" spans="2:12" s="9" customFormat="1" ht="19.899999999999999" customHeight="1">
      <c r="B98" s="107"/>
      <c r="D98" s="108" t="s">
        <v>103</v>
      </c>
      <c r="E98" s="109"/>
      <c r="F98" s="109"/>
      <c r="G98" s="109"/>
      <c r="H98" s="109"/>
      <c r="I98" s="109"/>
      <c r="J98" s="110">
        <f>J129</f>
        <v>0</v>
      </c>
      <c r="L98" s="107"/>
    </row>
    <row r="99" spans="2:12" s="9" customFormat="1" ht="19.899999999999999" customHeight="1">
      <c r="B99" s="107"/>
      <c r="D99" s="108" t="s">
        <v>104</v>
      </c>
      <c r="E99" s="109"/>
      <c r="F99" s="109"/>
      <c r="G99" s="109"/>
      <c r="H99" s="109"/>
      <c r="I99" s="109"/>
      <c r="J99" s="110">
        <f>J350</f>
        <v>0</v>
      </c>
      <c r="L99" s="107"/>
    </row>
    <row r="100" spans="2:12" s="9" customFormat="1" ht="19.899999999999999" customHeight="1">
      <c r="B100" s="107"/>
      <c r="D100" s="108" t="s">
        <v>105</v>
      </c>
      <c r="E100" s="109"/>
      <c r="F100" s="109"/>
      <c r="G100" s="109"/>
      <c r="H100" s="109"/>
      <c r="I100" s="109"/>
      <c r="J100" s="110">
        <f>J363</f>
        <v>0</v>
      </c>
      <c r="L100" s="107"/>
    </row>
    <row r="101" spans="2:12" s="9" customFormat="1" ht="19.899999999999999" customHeight="1">
      <c r="B101" s="107"/>
      <c r="D101" s="108" t="s">
        <v>106</v>
      </c>
      <c r="E101" s="109"/>
      <c r="F101" s="109"/>
      <c r="G101" s="109"/>
      <c r="H101" s="109"/>
      <c r="I101" s="109"/>
      <c r="J101" s="110">
        <f>J397</f>
        <v>0</v>
      </c>
      <c r="L101" s="107"/>
    </row>
    <row r="102" spans="2:12" s="9" customFormat="1" ht="19.899999999999999" customHeight="1">
      <c r="B102" s="107"/>
      <c r="D102" s="108" t="s">
        <v>107</v>
      </c>
      <c r="E102" s="109"/>
      <c r="F102" s="109"/>
      <c r="G102" s="109"/>
      <c r="H102" s="109"/>
      <c r="I102" s="109"/>
      <c r="J102" s="110">
        <f>J498</f>
        <v>0</v>
      </c>
      <c r="L102" s="107"/>
    </row>
    <row r="103" spans="2:12" s="9" customFormat="1" ht="19.899999999999999" customHeight="1">
      <c r="B103" s="107"/>
      <c r="D103" s="108" t="s">
        <v>108</v>
      </c>
      <c r="E103" s="109"/>
      <c r="F103" s="109"/>
      <c r="G103" s="109"/>
      <c r="H103" s="109"/>
      <c r="I103" s="109"/>
      <c r="J103" s="110">
        <f>J571</f>
        <v>0</v>
      </c>
      <c r="L103" s="107"/>
    </row>
    <row r="104" spans="2:12" s="9" customFormat="1" ht="19.899999999999999" customHeight="1">
      <c r="B104" s="107"/>
      <c r="D104" s="108" t="s">
        <v>109</v>
      </c>
      <c r="E104" s="109"/>
      <c r="F104" s="109"/>
      <c r="G104" s="109"/>
      <c r="H104" s="109"/>
      <c r="I104" s="109"/>
      <c r="J104" s="110">
        <f>J580</f>
        <v>0</v>
      </c>
      <c r="L104" s="107"/>
    </row>
    <row r="105" spans="2:12" s="9" customFormat="1" ht="19.899999999999999" customHeight="1">
      <c r="B105" s="107"/>
      <c r="D105" s="108" t="s">
        <v>110</v>
      </c>
      <c r="E105" s="109"/>
      <c r="F105" s="109"/>
      <c r="G105" s="109"/>
      <c r="H105" s="109"/>
      <c r="I105" s="109"/>
      <c r="J105" s="110">
        <f>J843</f>
        <v>0</v>
      </c>
      <c r="L105" s="107"/>
    </row>
    <row r="106" spans="2:12" s="9" customFormat="1" ht="19.899999999999999" customHeight="1">
      <c r="B106" s="107"/>
      <c r="D106" s="108" t="s">
        <v>111</v>
      </c>
      <c r="E106" s="109"/>
      <c r="F106" s="109"/>
      <c r="G106" s="109"/>
      <c r="H106" s="109"/>
      <c r="I106" s="109"/>
      <c r="J106" s="110">
        <f>J949</f>
        <v>0</v>
      </c>
      <c r="L106" s="107"/>
    </row>
    <row r="107" spans="2:12" s="9" customFormat="1" ht="19.899999999999999" customHeight="1">
      <c r="B107" s="107"/>
      <c r="D107" s="108" t="s">
        <v>112</v>
      </c>
      <c r="E107" s="109"/>
      <c r="F107" s="109"/>
      <c r="G107" s="109"/>
      <c r="H107" s="109"/>
      <c r="I107" s="109"/>
      <c r="J107" s="110">
        <f>J973</f>
        <v>0</v>
      </c>
      <c r="L107" s="107"/>
    </row>
    <row r="108" spans="2:12" s="1" customFormat="1" ht="21.75" customHeight="1">
      <c r="B108" s="31"/>
      <c r="L108" s="31"/>
    </row>
    <row r="109" spans="2:12" s="1" customFormat="1" ht="6.95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1"/>
    </row>
    <row r="113" spans="2:63" s="1" customFormat="1" ht="6.95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31"/>
    </row>
    <row r="114" spans="2:63" s="1" customFormat="1" ht="24.95" customHeight="1">
      <c r="B114" s="31"/>
      <c r="C114" s="20" t="s">
        <v>113</v>
      </c>
      <c r="L114" s="31"/>
    </row>
    <row r="115" spans="2:63" s="1" customFormat="1" ht="6.95" customHeight="1">
      <c r="B115" s="31"/>
      <c r="L115" s="31"/>
    </row>
    <row r="116" spans="2:63" s="1" customFormat="1" ht="12" customHeight="1">
      <c r="B116" s="31"/>
      <c r="C116" s="26" t="s">
        <v>16</v>
      </c>
      <c r="L116" s="31"/>
    </row>
    <row r="117" spans="2:63" s="1" customFormat="1" ht="16.5" customHeight="1">
      <c r="B117" s="31"/>
      <c r="E117" s="219" t="str">
        <f>E7</f>
        <v>Pardubice, JUDr. Krpaty - kanalizace a vodovod I. etapa</v>
      </c>
      <c r="F117" s="220"/>
      <c r="G117" s="220"/>
      <c r="H117" s="220"/>
      <c r="L117" s="31"/>
    </row>
    <row r="118" spans="2:63" s="1" customFormat="1" ht="12" customHeight="1">
      <c r="B118" s="31"/>
      <c r="C118" s="26" t="s">
        <v>95</v>
      </c>
      <c r="L118" s="31"/>
    </row>
    <row r="119" spans="2:63" s="1" customFormat="1" ht="16.5" customHeight="1">
      <c r="B119" s="31"/>
      <c r="E119" s="200" t="str">
        <f>E9</f>
        <v>817-1 - IO 01 - Kanalizace</v>
      </c>
      <c r="F119" s="221"/>
      <c r="G119" s="221"/>
      <c r="H119" s="221"/>
      <c r="L119" s="31"/>
    </row>
    <row r="120" spans="2:63" s="1" customFormat="1" ht="6.95" customHeight="1">
      <c r="B120" s="31"/>
      <c r="L120" s="31"/>
    </row>
    <row r="121" spans="2:63" s="1" customFormat="1" ht="12" customHeight="1">
      <c r="B121" s="31"/>
      <c r="C121" s="26" t="s">
        <v>20</v>
      </c>
      <c r="F121" s="24" t="str">
        <f>F12</f>
        <v>Pardubice</v>
      </c>
      <c r="I121" s="26" t="s">
        <v>22</v>
      </c>
      <c r="J121" s="51" t="str">
        <f>IF(J12="","",J12)</f>
        <v>11. 9. 2023</v>
      </c>
      <c r="L121" s="31"/>
    </row>
    <row r="122" spans="2:63" s="1" customFormat="1" ht="6.95" customHeight="1">
      <c r="B122" s="31"/>
      <c r="L122" s="31"/>
    </row>
    <row r="123" spans="2:63" s="1" customFormat="1" ht="25.7" customHeight="1">
      <c r="B123" s="31"/>
      <c r="C123" s="26" t="s">
        <v>24</v>
      </c>
      <c r="F123" s="24" t="str">
        <f>E15</f>
        <v>Vodovody a kanalizace Pardubice, a.s.</v>
      </c>
      <c r="I123" s="26" t="s">
        <v>32</v>
      </c>
      <c r="J123" s="29" t="str">
        <f>E21</f>
        <v>VK PROJEKT, spol. s r.o.</v>
      </c>
      <c r="L123" s="31"/>
    </row>
    <row r="124" spans="2:63" s="1" customFormat="1" ht="15.2" customHeight="1">
      <c r="B124" s="31"/>
      <c r="C124" s="26" t="s">
        <v>30</v>
      </c>
      <c r="F124" s="24" t="str">
        <f>IF(E18="","",E18)</f>
        <v>Vyplň údaj</v>
      </c>
      <c r="I124" s="26" t="s">
        <v>37</v>
      </c>
      <c r="J124" s="29" t="str">
        <f>E24</f>
        <v>Ladislav Konvalina</v>
      </c>
      <c r="L124" s="31"/>
    </row>
    <row r="125" spans="2:63" s="1" customFormat="1" ht="10.35" customHeight="1">
      <c r="B125" s="31"/>
      <c r="L125" s="31"/>
    </row>
    <row r="126" spans="2:63" s="10" customFormat="1" ht="29.25" customHeight="1">
      <c r="B126" s="111"/>
      <c r="C126" s="112" t="s">
        <v>114</v>
      </c>
      <c r="D126" s="113" t="s">
        <v>65</v>
      </c>
      <c r="E126" s="113" t="s">
        <v>61</v>
      </c>
      <c r="F126" s="113" t="s">
        <v>62</v>
      </c>
      <c r="G126" s="113" t="s">
        <v>115</v>
      </c>
      <c r="H126" s="113" t="s">
        <v>116</v>
      </c>
      <c r="I126" s="113" t="s">
        <v>117</v>
      </c>
      <c r="J126" s="113" t="s">
        <v>99</v>
      </c>
      <c r="K126" s="114" t="s">
        <v>118</v>
      </c>
      <c r="L126" s="111"/>
      <c r="M126" s="58" t="s">
        <v>1</v>
      </c>
      <c r="N126" s="59" t="s">
        <v>44</v>
      </c>
      <c r="O126" s="59" t="s">
        <v>119</v>
      </c>
      <c r="P126" s="59" t="s">
        <v>120</v>
      </c>
      <c r="Q126" s="59" t="s">
        <v>121</v>
      </c>
      <c r="R126" s="59" t="s">
        <v>122</v>
      </c>
      <c r="S126" s="59" t="s">
        <v>123</v>
      </c>
      <c r="T126" s="60" t="s">
        <v>124</v>
      </c>
    </row>
    <row r="127" spans="2:63" s="1" customFormat="1" ht="22.9" customHeight="1">
      <c r="B127" s="31"/>
      <c r="C127" s="63" t="s">
        <v>125</v>
      </c>
      <c r="J127" s="115">
        <f>BK127</f>
        <v>0</v>
      </c>
      <c r="L127" s="31"/>
      <c r="M127" s="61"/>
      <c r="N127" s="52"/>
      <c r="O127" s="52"/>
      <c r="P127" s="116">
        <f>P128</f>
        <v>0</v>
      </c>
      <c r="Q127" s="52"/>
      <c r="R127" s="116">
        <f>R128</f>
        <v>1416.94006451</v>
      </c>
      <c r="S127" s="52"/>
      <c r="T127" s="117">
        <f>T128</f>
        <v>645.48987199999999</v>
      </c>
      <c r="AT127" s="16" t="s">
        <v>79</v>
      </c>
      <c r="AU127" s="16" t="s">
        <v>101</v>
      </c>
      <c r="BK127" s="118">
        <f>BK128</f>
        <v>0</v>
      </c>
    </row>
    <row r="128" spans="2:63" s="11" customFormat="1" ht="25.9" customHeight="1">
      <c r="B128" s="119"/>
      <c r="D128" s="120" t="s">
        <v>79</v>
      </c>
      <c r="E128" s="121" t="s">
        <v>126</v>
      </c>
      <c r="F128" s="121" t="s">
        <v>127</v>
      </c>
      <c r="I128" s="122"/>
      <c r="J128" s="123">
        <f>BK128</f>
        <v>0</v>
      </c>
      <c r="L128" s="119"/>
      <c r="M128" s="124"/>
      <c r="P128" s="125">
        <f>P129+P350+P363+P397+P498+P571+P580+P843+P949+P973</f>
        <v>0</v>
      </c>
      <c r="R128" s="125">
        <f>R129+R350+R363+R397+R498+R571+R580+R843+R949+R973</f>
        <v>1416.94006451</v>
      </c>
      <c r="T128" s="126">
        <f>T129+T350+T363+T397+T498+T571+T580+T843+T949+T973</f>
        <v>645.48987199999999</v>
      </c>
      <c r="AR128" s="120" t="s">
        <v>88</v>
      </c>
      <c r="AT128" s="127" t="s">
        <v>79</v>
      </c>
      <c r="AU128" s="127" t="s">
        <v>80</v>
      </c>
      <c r="AY128" s="120" t="s">
        <v>128</v>
      </c>
      <c r="BK128" s="128">
        <f>BK129+BK350+BK363+BK397+BK498+BK571+BK580+BK843+BK949+BK973</f>
        <v>0</v>
      </c>
    </row>
    <row r="129" spans="2:65" s="11" customFormat="1" ht="22.9" customHeight="1">
      <c r="B129" s="119"/>
      <c r="D129" s="120" t="s">
        <v>79</v>
      </c>
      <c r="E129" s="129" t="s">
        <v>88</v>
      </c>
      <c r="F129" s="129" t="s">
        <v>129</v>
      </c>
      <c r="I129" s="122"/>
      <c r="J129" s="130">
        <f>BK129</f>
        <v>0</v>
      </c>
      <c r="L129" s="119"/>
      <c r="M129" s="124"/>
      <c r="P129" s="125">
        <f>SUM(P130:P349)</f>
        <v>0</v>
      </c>
      <c r="R129" s="125">
        <f>SUM(R130:R349)</f>
        <v>1259.4184519999999</v>
      </c>
      <c r="T129" s="126">
        <f>SUM(T130:T349)</f>
        <v>332.15919999999994</v>
      </c>
      <c r="AR129" s="120" t="s">
        <v>88</v>
      </c>
      <c r="AT129" s="127" t="s">
        <v>79</v>
      </c>
      <c r="AU129" s="127" t="s">
        <v>88</v>
      </c>
      <c r="AY129" s="120" t="s">
        <v>128</v>
      </c>
      <c r="BK129" s="128">
        <f>SUM(BK130:BK349)</f>
        <v>0</v>
      </c>
    </row>
    <row r="130" spans="2:65" s="1" customFormat="1" ht="24.2" customHeight="1">
      <c r="B130" s="31"/>
      <c r="C130" s="131" t="s">
        <v>88</v>
      </c>
      <c r="D130" s="131" t="s">
        <v>130</v>
      </c>
      <c r="E130" s="132" t="s">
        <v>131</v>
      </c>
      <c r="F130" s="133" t="s">
        <v>132</v>
      </c>
      <c r="G130" s="134" t="s">
        <v>133</v>
      </c>
      <c r="H130" s="135">
        <v>280.39999999999998</v>
      </c>
      <c r="I130" s="136"/>
      <c r="J130" s="137">
        <f>ROUND(I130*H130,2)</f>
        <v>0</v>
      </c>
      <c r="K130" s="133" t="s">
        <v>134</v>
      </c>
      <c r="L130" s="31"/>
      <c r="M130" s="138" t="s">
        <v>1</v>
      </c>
      <c r="N130" s="139" t="s">
        <v>45</v>
      </c>
      <c r="P130" s="140">
        <f>O130*H130</f>
        <v>0</v>
      </c>
      <c r="Q130" s="140">
        <v>0</v>
      </c>
      <c r="R130" s="140">
        <f>Q130*H130</f>
        <v>0</v>
      </c>
      <c r="S130" s="140">
        <v>0.3</v>
      </c>
      <c r="T130" s="141">
        <f>S130*H130</f>
        <v>84.11999999999999</v>
      </c>
      <c r="AR130" s="142" t="s">
        <v>135</v>
      </c>
      <c r="AT130" s="142" t="s">
        <v>130</v>
      </c>
      <c r="AU130" s="142" t="s">
        <v>90</v>
      </c>
      <c r="AY130" s="16" t="s">
        <v>128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6" t="s">
        <v>88</v>
      </c>
      <c r="BK130" s="143">
        <f>ROUND(I130*H130,2)</f>
        <v>0</v>
      </c>
      <c r="BL130" s="16" t="s">
        <v>135</v>
      </c>
      <c r="BM130" s="142" t="s">
        <v>136</v>
      </c>
    </row>
    <row r="131" spans="2:65" s="1" customFormat="1" ht="39">
      <c r="B131" s="31"/>
      <c r="D131" s="144" t="s">
        <v>137</v>
      </c>
      <c r="F131" s="145" t="s">
        <v>138</v>
      </c>
      <c r="I131" s="146"/>
      <c r="L131" s="31"/>
      <c r="M131" s="147"/>
      <c r="T131" s="55"/>
      <c r="AT131" s="16" t="s">
        <v>137</v>
      </c>
      <c r="AU131" s="16" t="s">
        <v>90</v>
      </c>
    </row>
    <row r="132" spans="2:65" s="12" customFormat="1" ht="11.25">
      <c r="B132" s="148"/>
      <c r="D132" s="144" t="s">
        <v>139</v>
      </c>
      <c r="E132" s="149" t="s">
        <v>1</v>
      </c>
      <c r="F132" s="150" t="s">
        <v>140</v>
      </c>
      <c r="H132" s="149" t="s">
        <v>1</v>
      </c>
      <c r="I132" s="151"/>
      <c r="L132" s="148"/>
      <c r="M132" s="152"/>
      <c r="T132" s="153"/>
      <c r="AT132" s="149" t="s">
        <v>139</v>
      </c>
      <c r="AU132" s="149" t="s">
        <v>90</v>
      </c>
      <c r="AV132" s="12" t="s">
        <v>88</v>
      </c>
      <c r="AW132" s="12" t="s">
        <v>36</v>
      </c>
      <c r="AX132" s="12" t="s">
        <v>80</v>
      </c>
      <c r="AY132" s="149" t="s">
        <v>128</v>
      </c>
    </row>
    <row r="133" spans="2:65" s="12" customFormat="1" ht="11.25">
      <c r="B133" s="148"/>
      <c r="D133" s="144" t="s">
        <v>139</v>
      </c>
      <c r="E133" s="149" t="s">
        <v>1</v>
      </c>
      <c r="F133" s="150" t="s">
        <v>141</v>
      </c>
      <c r="H133" s="149" t="s">
        <v>1</v>
      </c>
      <c r="I133" s="151"/>
      <c r="L133" s="148"/>
      <c r="M133" s="152"/>
      <c r="T133" s="153"/>
      <c r="AT133" s="149" t="s">
        <v>139</v>
      </c>
      <c r="AU133" s="149" t="s">
        <v>90</v>
      </c>
      <c r="AV133" s="12" t="s">
        <v>88</v>
      </c>
      <c r="AW133" s="12" t="s">
        <v>36</v>
      </c>
      <c r="AX133" s="12" t="s">
        <v>80</v>
      </c>
      <c r="AY133" s="149" t="s">
        <v>128</v>
      </c>
    </row>
    <row r="134" spans="2:65" s="13" customFormat="1" ht="11.25">
      <c r="B134" s="154"/>
      <c r="D134" s="144" t="s">
        <v>139</v>
      </c>
      <c r="E134" s="155" t="s">
        <v>1</v>
      </c>
      <c r="F134" s="156" t="s">
        <v>142</v>
      </c>
      <c r="H134" s="157">
        <v>92.4</v>
      </c>
      <c r="I134" s="158"/>
      <c r="L134" s="154"/>
      <c r="M134" s="159"/>
      <c r="T134" s="160"/>
      <c r="AT134" s="155" t="s">
        <v>139</v>
      </c>
      <c r="AU134" s="155" t="s">
        <v>90</v>
      </c>
      <c r="AV134" s="13" t="s">
        <v>90</v>
      </c>
      <c r="AW134" s="13" t="s">
        <v>36</v>
      </c>
      <c r="AX134" s="13" t="s">
        <v>80</v>
      </c>
      <c r="AY134" s="155" t="s">
        <v>128</v>
      </c>
    </row>
    <row r="135" spans="2:65" s="12" customFormat="1" ht="11.25">
      <c r="B135" s="148"/>
      <c r="D135" s="144" t="s">
        <v>139</v>
      </c>
      <c r="E135" s="149" t="s">
        <v>1</v>
      </c>
      <c r="F135" s="150" t="s">
        <v>143</v>
      </c>
      <c r="H135" s="149" t="s">
        <v>1</v>
      </c>
      <c r="I135" s="151"/>
      <c r="L135" s="148"/>
      <c r="M135" s="152"/>
      <c r="T135" s="153"/>
      <c r="AT135" s="149" t="s">
        <v>139</v>
      </c>
      <c r="AU135" s="149" t="s">
        <v>90</v>
      </c>
      <c r="AV135" s="12" t="s">
        <v>88</v>
      </c>
      <c r="AW135" s="12" t="s">
        <v>36</v>
      </c>
      <c r="AX135" s="12" t="s">
        <v>80</v>
      </c>
      <c r="AY135" s="149" t="s">
        <v>128</v>
      </c>
    </row>
    <row r="136" spans="2:65" s="13" customFormat="1" ht="11.25">
      <c r="B136" s="154"/>
      <c r="D136" s="144" t="s">
        <v>139</v>
      </c>
      <c r="E136" s="155" t="s">
        <v>1</v>
      </c>
      <c r="F136" s="156" t="s">
        <v>144</v>
      </c>
      <c r="H136" s="157">
        <v>64.8</v>
      </c>
      <c r="I136" s="158"/>
      <c r="L136" s="154"/>
      <c r="M136" s="159"/>
      <c r="T136" s="160"/>
      <c r="AT136" s="155" t="s">
        <v>139</v>
      </c>
      <c r="AU136" s="155" t="s">
        <v>90</v>
      </c>
      <c r="AV136" s="13" t="s">
        <v>90</v>
      </c>
      <c r="AW136" s="13" t="s">
        <v>36</v>
      </c>
      <c r="AX136" s="13" t="s">
        <v>80</v>
      </c>
      <c r="AY136" s="155" t="s">
        <v>128</v>
      </c>
    </row>
    <row r="137" spans="2:65" s="12" customFormat="1" ht="11.25">
      <c r="B137" s="148"/>
      <c r="D137" s="144" t="s">
        <v>139</v>
      </c>
      <c r="E137" s="149" t="s">
        <v>1</v>
      </c>
      <c r="F137" s="150" t="s">
        <v>145</v>
      </c>
      <c r="H137" s="149" t="s">
        <v>1</v>
      </c>
      <c r="I137" s="151"/>
      <c r="L137" s="148"/>
      <c r="M137" s="152"/>
      <c r="T137" s="153"/>
      <c r="AT137" s="149" t="s">
        <v>139</v>
      </c>
      <c r="AU137" s="149" t="s">
        <v>90</v>
      </c>
      <c r="AV137" s="12" t="s">
        <v>88</v>
      </c>
      <c r="AW137" s="12" t="s">
        <v>36</v>
      </c>
      <c r="AX137" s="12" t="s">
        <v>80</v>
      </c>
      <c r="AY137" s="149" t="s">
        <v>128</v>
      </c>
    </row>
    <row r="138" spans="2:65" s="13" customFormat="1" ht="11.25">
      <c r="B138" s="154"/>
      <c r="D138" s="144" t="s">
        <v>139</v>
      </c>
      <c r="E138" s="155" t="s">
        <v>1</v>
      </c>
      <c r="F138" s="156" t="s">
        <v>146</v>
      </c>
      <c r="H138" s="157">
        <v>96.8</v>
      </c>
      <c r="I138" s="158"/>
      <c r="L138" s="154"/>
      <c r="M138" s="159"/>
      <c r="T138" s="160"/>
      <c r="AT138" s="155" t="s">
        <v>139</v>
      </c>
      <c r="AU138" s="155" t="s">
        <v>90</v>
      </c>
      <c r="AV138" s="13" t="s">
        <v>90</v>
      </c>
      <c r="AW138" s="13" t="s">
        <v>36</v>
      </c>
      <c r="AX138" s="13" t="s">
        <v>80</v>
      </c>
      <c r="AY138" s="155" t="s">
        <v>128</v>
      </c>
    </row>
    <row r="139" spans="2:65" s="12" customFormat="1" ht="11.25">
      <c r="B139" s="148"/>
      <c r="D139" s="144" t="s">
        <v>139</v>
      </c>
      <c r="E139" s="149" t="s">
        <v>1</v>
      </c>
      <c r="F139" s="150" t="s">
        <v>147</v>
      </c>
      <c r="H139" s="149" t="s">
        <v>1</v>
      </c>
      <c r="I139" s="151"/>
      <c r="L139" s="148"/>
      <c r="M139" s="152"/>
      <c r="T139" s="153"/>
      <c r="AT139" s="149" t="s">
        <v>139</v>
      </c>
      <c r="AU139" s="149" t="s">
        <v>90</v>
      </c>
      <c r="AV139" s="12" t="s">
        <v>88</v>
      </c>
      <c r="AW139" s="12" t="s">
        <v>36</v>
      </c>
      <c r="AX139" s="12" t="s">
        <v>80</v>
      </c>
      <c r="AY139" s="149" t="s">
        <v>128</v>
      </c>
    </row>
    <row r="140" spans="2:65" s="13" customFormat="1" ht="11.25">
      <c r="B140" s="154"/>
      <c r="D140" s="144" t="s">
        <v>139</v>
      </c>
      <c r="E140" s="155" t="s">
        <v>1</v>
      </c>
      <c r="F140" s="156" t="s">
        <v>148</v>
      </c>
      <c r="H140" s="157">
        <v>26.4</v>
      </c>
      <c r="I140" s="158"/>
      <c r="L140" s="154"/>
      <c r="M140" s="159"/>
      <c r="T140" s="160"/>
      <c r="AT140" s="155" t="s">
        <v>139</v>
      </c>
      <c r="AU140" s="155" t="s">
        <v>90</v>
      </c>
      <c r="AV140" s="13" t="s">
        <v>90</v>
      </c>
      <c r="AW140" s="13" t="s">
        <v>36</v>
      </c>
      <c r="AX140" s="13" t="s">
        <v>80</v>
      </c>
      <c r="AY140" s="155" t="s">
        <v>128</v>
      </c>
    </row>
    <row r="141" spans="2:65" s="14" customFormat="1" ht="11.25">
      <c r="B141" s="161"/>
      <c r="D141" s="144" t="s">
        <v>139</v>
      </c>
      <c r="E141" s="162" t="s">
        <v>1</v>
      </c>
      <c r="F141" s="163" t="s">
        <v>149</v>
      </c>
      <c r="H141" s="164">
        <v>280.39999999999998</v>
      </c>
      <c r="I141" s="165"/>
      <c r="L141" s="161"/>
      <c r="M141" s="166"/>
      <c r="T141" s="167"/>
      <c r="AT141" s="162" t="s">
        <v>139</v>
      </c>
      <c r="AU141" s="162" t="s">
        <v>90</v>
      </c>
      <c r="AV141" s="14" t="s">
        <v>135</v>
      </c>
      <c r="AW141" s="14" t="s">
        <v>36</v>
      </c>
      <c r="AX141" s="14" t="s">
        <v>88</v>
      </c>
      <c r="AY141" s="162" t="s">
        <v>128</v>
      </c>
    </row>
    <row r="142" spans="2:65" s="1" customFormat="1" ht="24.2" customHeight="1">
      <c r="B142" s="31"/>
      <c r="C142" s="131" t="s">
        <v>90</v>
      </c>
      <c r="D142" s="131" t="s">
        <v>130</v>
      </c>
      <c r="E142" s="132" t="s">
        <v>150</v>
      </c>
      <c r="F142" s="133" t="s">
        <v>151</v>
      </c>
      <c r="G142" s="134" t="s">
        <v>133</v>
      </c>
      <c r="H142" s="135">
        <v>280.39999999999998</v>
      </c>
      <c r="I142" s="136"/>
      <c r="J142" s="137">
        <f>ROUND(I142*H142,2)</f>
        <v>0</v>
      </c>
      <c r="K142" s="133" t="s">
        <v>134</v>
      </c>
      <c r="L142" s="31"/>
      <c r="M142" s="138" t="s">
        <v>1</v>
      </c>
      <c r="N142" s="139" t="s">
        <v>45</v>
      </c>
      <c r="P142" s="140">
        <f>O142*H142</f>
        <v>0</v>
      </c>
      <c r="Q142" s="140">
        <v>0</v>
      </c>
      <c r="R142" s="140">
        <f>Q142*H142</f>
        <v>0</v>
      </c>
      <c r="S142" s="140">
        <v>0.44</v>
      </c>
      <c r="T142" s="141">
        <f>S142*H142</f>
        <v>123.37599999999999</v>
      </c>
      <c r="AR142" s="142" t="s">
        <v>135</v>
      </c>
      <c r="AT142" s="142" t="s">
        <v>130</v>
      </c>
      <c r="AU142" s="142" t="s">
        <v>90</v>
      </c>
      <c r="AY142" s="16" t="s">
        <v>128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6" t="s">
        <v>88</v>
      </c>
      <c r="BK142" s="143">
        <f>ROUND(I142*H142,2)</f>
        <v>0</v>
      </c>
      <c r="BL142" s="16" t="s">
        <v>135</v>
      </c>
      <c r="BM142" s="142" t="s">
        <v>152</v>
      </c>
    </row>
    <row r="143" spans="2:65" s="1" customFormat="1" ht="39">
      <c r="B143" s="31"/>
      <c r="D143" s="144" t="s">
        <v>137</v>
      </c>
      <c r="F143" s="145" t="s">
        <v>153</v>
      </c>
      <c r="I143" s="146"/>
      <c r="L143" s="31"/>
      <c r="M143" s="147"/>
      <c r="T143" s="55"/>
      <c r="AT143" s="16" t="s">
        <v>137</v>
      </c>
      <c r="AU143" s="16" t="s">
        <v>90</v>
      </c>
    </row>
    <row r="144" spans="2:65" s="12" customFormat="1" ht="11.25">
      <c r="B144" s="148"/>
      <c r="D144" s="144" t="s">
        <v>139</v>
      </c>
      <c r="E144" s="149" t="s">
        <v>1</v>
      </c>
      <c r="F144" s="150" t="s">
        <v>140</v>
      </c>
      <c r="H144" s="149" t="s">
        <v>1</v>
      </c>
      <c r="I144" s="151"/>
      <c r="L144" s="148"/>
      <c r="M144" s="152"/>
      <c r="T144" s="153"/>
      <c r="AT144" s="149" t="s">
        <v>139</v>
      </c>
      <c r="AU144" s="149" t="s">
        <v>90</v>
      </c>
      <c r="AV144" s="12" t="s">
        <v>88</v>
      </c>
      <c r="AW144" s="12" t="s">
        <v>36</v>
      </c>
      <c r="AX144" s="12" t="s">
        <v>80</v>
      </c>
      <c r="AY144" s="149" t="s">
        <v>128</v>
      </c>
    </row>
    <row r="145" spans="2:65" s="12" customFormat="1" ht="11.25">
      <c r="B145" s="148"/>
      <c r="D145" s="144" t="s">
        <v>139</v>
      </c>
      <c r="E145" s="149" t="s">
        <v>1</v>
      </c>
      <c r="F145" s="150" t="s">
        <v>141</v>
      </c>
      <c r="H145" s="149" t="s">
        <v>1</v>
      </c>
      <c r="I145" s="151"/>
      <c r="L145" s="148"/>
      <c r="M145" s="152"/>
      <c r="T145" s="153"/>
      <c r="AT145" s="149" t="s">
        <v>139</v>
      </c>
      <c r="AU145" s="149" t="s">
        <v>90</v>
      </c>
      <c r="AV145" s="12" t="s">
        <v>88</v>
      </c>
      <c r="AW145" s="12" t="s">
        <v>36</v>
      </c>
      <c r="AX145" s="12" t="s">
        <v>80</v>
      </c>
      <c r="AY145" s="149" t="s">
        <v>128</v>
      </c>
    </row>
    <row r="146" spans="2:65" s="13" customFormat="1" ht="11.25">
      <c r="B146" s="154"/>
      <c r="D146" s="144" t="s">
        <v>139</v>
      </c>
      <c r="E146" s="155" t="s">
        <v>1</v>
      </c>
      <c r="F146" s="156" t="s">
        <v>142</v>
      </c>
      <c r="H146" s="157">
        <v>92.4</v>
      </c>
      <c r="I146" s="158"/>
      <c r="L146" s="154"/>
      <c r="M146" s="159"/>
      <c r="T146" s="160"/>
      <c r="AT146" s="155" t="s">
        <v>139</v>
      </c>
      <c r="AU146" s="155" t="s">
        <v>90</v>
      </c>
      <c r="AV146" s="13" t="s">
        <v>90</v>
      </c>
      <c r="AW146" s="13" t="s">
        <v>36</v>
      </c>
      <c r="AX146" s="13" t="s">
        <v>80</v>
      </c>
      <c r="AY146" s="155" t="s">
        <v>128</v>
      </c>
    </row>
    <row r="147" spans="2:65" s="12" customFormat="1" ht="11.25">
      <c r="B147" s="148"/>
      <c r="D147" s="144" t="s">
        <v>139</v>
      </c>
      <c r="E147" s="149" t="s">
        <v>1</v>
      </c>
      <c r="F147" s="150" t="s">
        <v>143</v>
      </c>
      <c r="H147" s="149" t="s">
        <v>1</v>
      </c>
      <c r="I147" s="151"/>
      <c r="L147" s="148"/>
      <c r="M147" s="152"/>
      <c r="T147" s="153"/>
      <c r="AT147" s="149" t="s">
        <v>139</v>
      </c>
      <c r="AU147" s="149" t="s">
        <v>90</v>
      </c>
      <c r="AV147" s="12" t="s">
        <v>88</v>
      </c>
      <c r="AW147" s="12" t="s">
        <v>36</v>
      </c>
      <c r="AX147" s="12" t="s">
        <v>80</v>
      </c>
      <c r="AY147" s="149" t="s">
        <v>128</v>
      </c>
    </row>
    <row r="148" spans="2:65" s="13" customFormat="1" ht="11.25">
      <c r="B148" s="154"/>
      <c r="D148" s="144" t="s">
        <v>139</v>
      </c>
      <c r="E148" s="155" t="s">
        <v>1</v>
      </c>
      <c r="F148" s="156" t="s">
        <v>144</v>
      </c>
      <c r="H148" s="157">
        <v>64.8</v>
      </c>
      <c r="I148" s="158"/>
      <c r="L148" s="154"/>
      <c r="M148" s="159"/>
      <c r="T148" s="160"/>
      <c r="AT148" s="155" t="s">
        <v>139</v>
      </c>
      <c r="AU148" s="155" t="s">
        <v>90</v>
      </c>
      <c r="AV148" s="13" t="s">
        <v>90</v>
      </c>
      <c r="AW148" s="13" t="s">
        <v>36</v>
      </c>
      <c r="AX148" s="13" t="s">
        <v>80</v>
      </c>
      <c r="AY148" s="155" t="s">
        <v>128</v>
      </c>
    </row>
    <row r="149" spans="2:65" s="12" customFormat="1" ht="11.25">
      <c r="B149" s="148"/>
      <c r="D149" s="144" t="s">
        <v>139</v>
      </c>
      <c r="E149" s="149" t="s">
        <v>1</v>
      </c>
      <c r="F149" s="150" t="s">
        <v>145</v>
      </c>
      <c r="H149" s="149" t="s">
        <v>1</v>
      </c>
      <c r="I149" s="151"/>
      <c r="L149" s="148"/>
      <c r="M149" s="152"/>
      <c r="T149" s="153"/>
      <c r="AT149" s="149" t="s">
        <v>139</v>
      </c>
      <c r="AU149" s="149" t="s">
        <v>90</v>
      </c>
      <c r="AV149" s="12" t="s">
        <v>88</v>
      </c>
      <c r="AW149" s="12" t="s">
        <v>36</v>
      </c>
      <c r="AX149" s="12" t="s">
        <v>80</v>
      </c>
      <c r="AY149" s="149" t="s">
        <v>128</v>
      </c>
    </row>
    <row r="150" spans="2:65" s="13" customFormat="1" ht="11.25">
      <c r="B150" s="154"/>
      <c r="D150" s="144" t="s">
        <v>139</v>
      </c>
      <c r="E150" s="155" t="s">
        <v>1</v>
      </c>
      <c r="F150" s="156" t="s">
        <v>146</v>
      </c>
      <c r="H150" s="157">
        <v>96.8</v>
      </c>
      <c r="I150" s="158"/>
      <c r="L150" s="154"/>
      <c r="M150" s="159"/>
      <c r="T150" s="160"/>
      <c r="AT150" s="155" t="s">
        <v>139</v>
      </c>
      <c r="AU150" s="155" t="s">
        <v>90</v>
      </c>
      <c r="AV150" s="13" t="s">
        <v>90</v>
      </c>
      <c r="AW150" s="13" t="s">
        <v>36</v>
      </c>
      <c r="AX150" s="13" t="s">
        <v>80</v>
      </c>
      <c r="AY150" s="155" t="s">
        <v>128</v>
      </c>
    </row>
    <row r="151" spans="2:65" s="12" customFormat="1" ht="11.25">
      <c r="B151" s="148"/>
      <c r="D151" s="144" t="s">
        <v>139</v>
      </c>
      <c r="E151" s="149" t="s">
        <v>1</v>
      </c>
      <c r="F151" s="150" t="s">
        <v>147</v>
      </c>
      <c r="H151" s="149" t="s">
        <v>1</v>
      </c>
      <c r="I151" s="151"/>
      <c r="L151" s="148"/>
      <c r="M151" s="152"/>
      <c r="T151" s="153"/>
      <c r="AT151" s="149" t="s">
        <v>139</v>
      </c>
      <c r="AU151" s="149" t="s">
        <v>90</v>
      </c>
      <c r="AV151" s="12" t="s">
        <v>88</v>
      </c>
      <c r="AW151" s="12" t="s">
        <v>36</v>
      </c>
      <c r="AX151" s="12" t="s">
        <v>80</v>
      </c>
      <c r="AY151" s="149" t="s">
        <v>128</v>
      </c>
    </row>
    <row r="152" spans="2:65" s="13" customFormat="1" ht="11.25">
      <c r="B152" s="154"/>
      <c r="D152" s="144" t="s">
        <v>139</v>
      </c>
      <c r="E152" s="155" t="s">
        <v>1</v>
      </c>
      <c r="F152" s="156" t="s">
        <v>148</v>
      </c>
      <c r="H152" s="157">
        <v>26.4</v>
      </c>
      <c r="I152" s="158"/>
      <c r="L152" s="154"/>
      <c r="M152" s="159"/>
      <c r="T152" s="160"/>
      <c r="AT152" s="155" t="s">
        <v>139</v>
      </c>
      <c r="AU152" s="155" t="s">
        <v>90</v>
      </c>
      <c r="AV152" s="13" t="s">
        <v>90</v>
      </c>
      <c r="AW152" s="13" t="s">
        <v>36</v>
      </c>
      <c r="AX152" s="13" t="s">
        <v>80</v>
      </c>
      <c r="AY152" s="155" t="s">
        <v>128</v>
      </c>
    </row>
    <row r="153" spans="2:65" s="14" customFormat="1" ht="11.25">
      <c r="B153" s="161"/>
      <c r="D153" s="144" t="s">
        <v>139</v>
      </c>
      <c r="E153" s="162" t="s">
        <v>1</v>
      </c>
      <c r="F153" s="163" t="s">
        <v>149</v>
      </c>
      <c r="H153" s="164">
        <v>280.39999999999998</v>
      </c>
      <c r="I153" s="165"/>
      <c r="L153" s="161"/>
      <c r="M153" s="166"/>
      <c r="T153" s="167"/>
      <c r="AT153" s="162" t="s">
        <v>139</v>
      </c>
      <c r="AU153" s="162" t="s">
        <v>90</v>
      </c>
      <c r="AV153" s="14" t="s">
        <v>135</v>
      </c>
      <c r="AW153" s="14" t="s">
        <v>36</v>
      </c>
      <c r="AX153" s="14" t="s">
        <v>88</v>
      </c>
      <c r="AY153" s="162" t="s">
        <v>128</v>
      </c>
    </row>
    <row r="154" spans="2:65" s="1" customFormat="1" ht="24.2" customHeight="1">
      <c r="B154" s="31"/>
      <c r="C154" s="131" t="s">
        <v>154</v>
      </c>
      <c r="D154" s="131" t="s">
        <v>130</v>
      </c>
      <c r="E154" s="132" t="s">
        <v>155</v>
      </c>
      <c r="F154" s="133" t="s">
        <v>156</v>
      </c>
      <c r="G154" s="134" t="s">
        <v>133</v>
      </c>
      <c r="H154" s="135">
        <v>512.4</v>
      </c>
      <c r="I154" s="136"/>
      <c r="J154" s="137">
        <f>ROUND(I154*H154,2)</f>
        <v>0</v>
      </c>
      <c r="K154" s="133" t="s">
        <v>134</v>
      </c>
      <c r="L154" s="31"/>
      <c r="M154" s="138" t="s">
        <v>1</v>
      </c>
      <c r="N154" s="139" t="s">
        <v>45</v>
      </c>
      <c r="P154" s="140">
        <f>O154*H154</f>
        <v>0</v>
      </c>
      <c r="Q154" s="140">
        <v>0</v>
      </c>
      <c r="R154" s="140">
        <f>Q154*H154</f>
        <v>0</v>
      </c>
      <c r="S154" s="140">
        <v>9.8000000000000004E-2</v>
      </c>
      <c r="T154" s="141">
        <f>S154*H154</f>
        <v>50.215200000000003</v>
      </c>
      <c r="AR154" s="142" t="s">
        <v>135</v>
      </c>
      <c r="AT154" s="142" t="s">
        <v>130</v>
      </c>
      <c r="AU154" s="142" t="s">
        <v>90</v>
      </c>
      <c r="AY154" s="16" t="s">
        <v>128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6" t="s">
        <v>88</v>
      </c>
      <c r="BK154" s="143">
        <f>ROUND(I154*H154,2)</f>
        <v>0</v>
      </c>
      <c r="BL154" s="16" t="s">
        <v>135</v>
      </c>
      <c r="BM154" s="142" t="s">
        <v>157</v>
      </c>
    </row>
    <row r="155" spans="2:65" s="1" customFormat="1" ht="29.25">
      <c r="B155" s="31"/>
      <c r="D155" s="144" t="s">
        <v>137</v>
      </c>
      <c r="F155" s="145" t="s">
        <v>158</v>
      </c>
      <c r="I155" s="146"/>
      <c r="L155" s="31"/>
      <c r="M155" s="147"/>
      <c r="T155" s="55"/>
      <c r="AT155" s="16" t="s">
        <v>137</v>
      </c>
      <c r="AU155" s="16" t="s">
        <v>90</v>
      </c>
    </row>
    <row r="156" spans="2:65" s="12" customFormat="1" ht="11.25">
      <c r="B156" s="148"/>
      <c r="D156" s="144" t="s">
        <v>139</v>
      </c>
      <c r="E156" s="149" t="s">
        <v>1</v>
      </c>
      <c r="F156" s="150" t="s">
        <v>140</v>
      </c>
      <c r="H156" s="149" t="s">
        <v>1</v>
      </c>
      <c r="I156" s="151"/>
      <c r="L156" s="148"/>
      <c r="M156" s="152"/>
      <c r="T156" s="153"/>
      <c r="AT156" s="149" t="s">
        <v>139</v>
      </c>
      <c r="AU156" s="149" t="s">
        <v>90</v>
      </c>
      <c r="AV156" s="12" t="s">
        <v>88</v>
      </c>
      <c r="AW156" s="12" t="s">
        <v>36</v>
      </c>
      <c r="AX156" s="12" t="s">
        <v>80</v>
      </c>
      <c r="AY156" s="149" t="s">
        <v>128</v>
      </c>
    </row>
    <row r="157" spans="2:65" s="12" customFormat="1" ht="11.25">
      <c r="B157" s="148"/>
      <c r="D157" s="144" t="s">
        <v>139</v>
      </c>
      <c r="E157" s="149" t="s">
        <v>1</v>
      </c>
      <c r="F157" s="150" t="s">
        <v>141</v>
      </c>
      <c r="H157" s="149" t="s">
        <v>1</v>
      </c>
      <c r="I157" s="151"/>
      <c r="L157" s="148"/>
      <c r="M157" s="152"/>
      <c r="T157" s="153"/>
      <c r="AT157" s="149" t="s">
        <v>139</v>
      </c>
      <c r="AU157" s="149" t="s">
        <v>90</v>
      </c>
      <c r="AV157" s="12" t="s">
        <v>88</v>
      </c>
      <c r="AW157" s="12" t="s">
        <v>36</v>
      </c>
      <c r="AX157" s="12" t="s">
        <v>80</v>
      </c>
      <c r="AY157" s="149" t="s">
        <v>128</v>
      </c>
    </row>
    <row r="158" spans="2:65" s="13" customFormat="1" ht="11.25">
      <c r="B158" s="154"/>
      <c r="D158" s="144" t="s">
        <v>139</v>
      </c>
      <c r="E158" s="155" t="s">
        <v>1</v>
      </c>
      <c r="F158" s="156" t="s">
        <v>159</v>
      </c>
      <c r="H158" s="157">
        <v>158.4</v>
      </c>
      <c r="I158" s="158"/>
      <c r="L158" s="154"/>
      <c r="M158" s="159"/>
      <c r="T158" s="160"/>
      <c r="AT158" s="155" t="s">
        <v>139</v>
      </c>
      <c r="AU158" s="155" t="s">
        <v>90</v>
      </c>
      <c r="AV158" s="13" t="s">
        <v>90</v>
      </c>
      <c r="AW158" s="13" t="s">
        <v>36</v>
      </c>
      <c r="AX158" s="13" t="s">
        <v>80</v>
      </c>
      <c r="AY158" s="155" t="s">
        <v>128</v>
      </c>
    </row>
    <row r="159" spans="2:65" s="12" customFormat="1" ht="11.25">
      <c r="B159" s="148"/>
      <c r="D159" s="144" t="s">
        <v>139</v>
      </c>
      <c r="E159" s="149" t="s">
        <v>1</v>
      </c>
      <c r="F159" s="150" t="s">
        <v>143</v>
      </c>
      <c r="H159" s="149" t="s">
        <v>1</v>
      </c>
      <c r="I159" s="151"/>
      <c r="L159" s="148"/>
      <c r="M159" s="152"/>
      <c r="T159" s="153"/>
      <c r="AT159" s="149" t="s">
        <v>139</v>
      </c>
      <c r="AU159" s="149" t="s">
        <v>90</v>
      </c>
      <c r="AV159" s="12" t="s">
        <v>88</v>
      </c>
      <c r="AW159" s="12" t="s">
        <v>36</v>
      </c>
      <c r="AX159" s="12" t="s">
        <v>80</v>
      </c>
      <c r="AY159" s="149" t="s">
        <v>128</v>
      </c>
    </row>
    <row r="160" spans="2:65" s="13" customFormat="1" ht="11.25">
      <c r="B160" s="154"/>
      <c r="D160" s="144" t="s">
        <v>139</v>
      </c>
      <c r="E160" s="155" t="s">
        <v>1</v>
      </c>
      <c r="F160" s="156" t="s">
        <v>160</v>
      </c>
      <c r="H160" s="157">
        <v>118.8</v>
      </c>
      <c r="I160" s="158"/>
      <c r="L160" s="154"/>
      <c r="M160" s="159"/>
      <c r="T160" s="160"/>
      <c r="AT160" s="155" t="s">
        <v>139</v>
      </c>
      <c r="AU160" s="155" t="s">
        <v>90</v>
      </c>
      <c r="AV160" s="13" t="s">
        <v>90</v>
      </c>
      <c r="AW160" s="13" t="s">
        <v>36</v>
      </c>
      <c r="AX160" s="13" t="s">
        <v>80</v>
      </c>
      <c r="AY160" s="155" t="s">
        <v>128</v>
      </c>
    </row>
    <row r="161" spans="2:65" s="12" customFormat="1" ht="11.25">
      <c r="B161" s="148"/>
      <c r="D161" s="144" t="s">
        <v>139</v>
      </c>
      <c r="E161" s="149" t="s">
        <v>1</v>
      </c>
      <c r="F161" s="150" t="s">
        <v>145</v>
      </c>
      <c r="H161" s="149" t="s">
        <v>1</v>
      </c>
      <c r="I161" s="151"/>
      <c r="L161" s="148"/>
      <c r="M161" s="152"/>
      <c r="T161" s="153"/>
      <c r="AT161" s="149" t="s">
        <v>139</v>
      </c>
      <c r="AU161" s="149" t="s">
        <v>90</v>
      </c>
      <c r="AV161" s="12" t="s">
        <v>88</v>
      </c>
      <c r="AW161" s="12" t="s">
        <v>36</v>
      </c>
      <c r="AX161" s="12" t="s">
        <v>80</v>
      </c>
      <c r="AY161" s="149" t="s">
        <v>128</v>
      </c>
    </row>
    <row r="162" spans="2:65" s="13" customFormat="1" ht="11.25">
      <c r="B162" s="154"/>
      <c r="D162" s="144" t="s">
        <v>139</v>
      </c>
      <c r="E162" s="155" t="s">
        <v>1</v>
      </c>
      <c r="F162" s="156" t="s">
        <v>161</v>
      </c>
      <c r="H162" s="157">
        <v>184.8</v>
      </c>
      <c r="I162" s="158"/>
      <c r="L162" s="154"/>
      <c r="M162" s="159"/>
      <c r="T162" s="160"/>
      <c r="AT162" s="155" t="s">
        <v>139</v>
      </c>
      <c r="AU162" s="155" t="s">
        <v>90</v>
      </c>
      <c r="AV162" s="13" t="s">
        <v>90</v>
      </c>
      <c r="AW162" s="13" t="s">
        <v>36</v>
      </c>
      <c r="AX162" s="13" t="s">
        <v>80</v>
      </c>
      <c r="AY162" s="155" t="s">
        <v>128</v>
      </c>
    </row>
    <row r="163" spans="2:65" s="12" customFormat="1" ht="11.25">
      <c r="B163" s="148"/>
      <c r="D163" s="144" t="s">
        <v>139</v>
      </c>
      <c r="E163" s="149" t="s">
        <v>1</v>
      </c>
      <c r="F163" s="150" t="s">
        <v>147</v>
      </c>
      <c r="H163" s="149" t="s">
        <v>1</v>
      </c>
      <c r="I163" s="151"/>
      <c r="L163" s="148"/>
      <c r="M163" s="152"/>
      <c r="T163" s="153"/>
      <c r="AT163" s="149" t="s">
        <v>139</v>
      </c>
      <c r="AU163" s="149" t="s">
        <v>90</v>
      </c>
      <c r="AV163" s="12" t="s">
        <v>88</v>
      </c>
      <c r="AW163" s="12" t="s">
        <v>36</v>
      </c>
      <c r="AX163" s="12" t="s">
        <v>80</v>
      </c>
      <c r="AY163" s="149" t="s">
        <v>128</v>
      </c>
    </row>
    <row r="164" spans="2:65" s="13" customFormat="1" ht="11.25">
      <c r="B164" s="154"/>
      <c r="D164" s="144" t="s">
        <v>139</v>
      </c>
      <c r="E164" s="155" t="s">
        <v>1</v>
      </c>
      <c r="F164" s="156" t="s">
        <v>162</v>
      </c>
      <c r="H164" s="157">
        <v>50.4</v>
      </c>
      <c r="I164" s="158"/>
      <c r="L164" s="154"/>
      <c r="M164" s="159"/>
      <c r="T164" s="160"/>
      <c r="AT164" s="155" t="s">
        <v>139</v>
      </c>
      <c r="AU164" s="155" t="s">
        <v>90</v>
      </c>
      <c r="AV164" s="13" t="s">
        <v>90</v>
      </c>
      <c r="AW164" s="13" t="s">
        <v>36</v>
      </c>
      <c r="AX164" s="13" t="s">
        <v>80</v>
      </c>
      <c r="AY164" s="155" t="s">
        <v>128</v>
      </c>
    </row>
    <row r="165" spans="2:65" s="14" customFormat="1" ht="11.25">
      <c r="B165" s="161"/>
      <c r="D165" s="144" t="s">
        <v>139</v>
      </c>
      <c r="E165" s="162" t="s">
        <v>1</v>
      </c>
      <c r="F165" s="163" t="s">
        <v>149</v>
      </c>
      <c r="H165" s="164">
        <v>512.4</v>
      </c>
      <c r="I165" s="165"/>
      <c r="L165" s="161"/>
      <c r="M165" s="166"/>
      <c r="T165" s="167"/>
      <c r="AT165" s="162" t="s">
        <v>139</v>
      </c>
      <c r="AU165" s="162" t="s">
        <v>90</v>
      </c>
      <c r="AV165" s="14" t="s">
        <v>135</v>
      </c>
      <c r="AW165" s="14" t="s">
        <v>36</v>
      </c>
      <c r="AX165" s="14" t="s">
        <v>88</v>
      </c>
      <c r="AY165" s="162" t="s">
        <v>128</v>
      </c>
    </row>
    <row r="166" spans="2:65" s="1" customFormat="1" ht="24.2" customHeight="1">
      <c r="B166" s="31"/>
      <c r="C166" s="131" t="s">
        <v>135</v>
      </c>
      <c r="D166" s="131" t="s">
        <v>130</v>
      </c>
      <c r="E166" s="132" t="s">
        <v>163</v>
      </c>
      <c r="F166" s="133" t="s">
        <v>164</v>
      </c>
      <c r="G166" s="134" t="s">
        <v>133</v>
      </c>
      <c r="H166" s="135">
        <v>280.39999999999998</v>
      </c>
      <c r="I166" s="136"/>
      <c r="J166" s="137">
        <f>ROUND(I166*H166,2)</f>
        <v>0</v>
      </c>
      <c r="K166" s="133" t="s">
        <v>134</v>
      </c>
      <c r="L166" s="31"/>
      <c r="M166" s="138" t="s">
        <v>1</v>
      </c>
      <c r="N166" s="139" t="s">
        <v>45</v>
      </c>
      <c r="P166" s="140">
        <f>O166*H166</f>
        <v>0</v>
      </c>
      <c r="Q166" s="140">
        <v>0</v>
      </c>
      <c r="R166" s="140">
        <f>Q166*H166</f>
        <v>0</v>
      </c>
      <c r="S166" s="140">
        <v>0.22</v>
      </c>
      <c r="T166" s="141">
        <f>S166*H166</f>
        <v>61.687999999999995</v>
      </c>
      <c r="AR166" s="142" t="s">
        <v>135</v>
      </c>
      <c r="AT166" s="142" t="s">
        <v>130</v>
      </c>
      <c r="AU166" s="142" t="s">
        <v>90</v>
      </c>
      <c r="AY166" s="16" t="s">
        <v>128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6" t="s">
        <v>88</v>
      </c>
      <c r="BK166" s="143">
        <f>ROUND(I166*H166,2)</f>
        <v>0</v>
      </c>
      <c r="BL166" s="16" t="s">
        <v>135</v>
      </c>
      <c r="BM166" s="142" t="s">
        <v>165</v>
      </c>
    </row>
    <row r="167" spans="2:65" s="1" customFormat="1" ht="39">
      <c r="B167" s="31"/>
      <c r="D167" s="144" t="s">
        <v>137</v>
      </c>
      <c r="F167" s="145" t="s">
        <v>166</v>
      </c>
      <c r="I167" s="146"/>
      <c r="L167" s="31"/>
      <c r="M167" s="147"/>
      <c r="T167" s="55"/>
      <c r="AT167" s="16" t="s">
        <v>137</v>
      </c>
      <c r="AU167" s="16" t="s">
        <v>90</v>
      </c>
    </row>
    <row r="168" spans="2:65" s="12" customFormat="1" ht="11.25">
      <c r="B168" s="148"/>
      <c r="D168" s="144" t="s">
        <v>139</v>
      </c>
      <c r="E168" s="149" t="s">
        <v>1</v>
      </c>
      <c r="F168" s="150" t="s">
        <v>140</v>
      </c>
      <c r="H168" s="149" t="s">
        <v>1</v>
      </c>
      <c r="I168" s="151"/>
      <c r="L168" s="148"/>
      <c r="M168" s="152"/>
      <c r="T168" s="153"/>
      <c r="AT168" s="149" t="s">
        <v>139</v>
      </c>
      <c r="AU168" s="149" t="s">
        <v>90</v>
      </c>
      <c r="AV168" s="12" t="s">
        <v>88</v>
      </c>
      <c r="AW168" s="12" t="s">
        <v>36</v>
      </c>
      <c r="AX168" s="12" t="s">
        <v>80</v>
      </c>
      <c r="AY168" s="149" t="s">
        <v>128</v>
      </c>
    </row>
    <row r="169" spans="2:65" s="12" customFormat="1" ht="11.25">
      <c r="B169" s="148"/>
      <c r="D169" s="144" t="s">
        <v>139</v>
      </c>
      <c r="E169" s="149" t="s">
        <v>1</v>
      </c>
      <c r="F169" s="150" t="s">
        <v>141</v>
      </c>
      <c r="H169" s="149" t="s">
        <v>1</v>
      </c>
      <c r="I169" s="151"/>
      <c r="L169" s="148"/>
      <c r="M169" s="152"/>
      <c r="T169" s="153"/>
      <c r="AT169" s="149" t="s">
        <v>139</v>
      </c>
      <c r="AU169" s="149" t="s">
        <v>90</v>
      </c>
      <c r="AV169" s="12" t="s">
        <v>88</v>
      </c>
      <c r="AW169" s="12" t="s">
        <v>36</v>
      </c>
      <c r="AX169" s="12" t="s">
        <v>80</v>
      </c>
      <c r="AY169" s="149" t="s">
        <v>128</v>
      </c>
    </row>
    <row r="170" spans="2:65" s="13" customFormat="1" ht="11.25">
      <c r="B170" s="154"/>
      <c r="D170" s="144" t="s">
        <v>139</v>
      </c>
      <c r="E170" s="155" t="s">
        <v>1</v>
      </c>
      <c r="F170" s="156" t="s">
        <v>142</v>
      </c>
      <c r="H170" s="157">
        <v>92.4</v>
      </c>
      <c r="I170" s="158"/>
      <c r="L170" s="154"/>
      <c r="M170" s="159"/>
      <c r="T170" s="160"/>
      <c r="AT170" s="155" t="s">
        <v>139</v>
      </c>
      <c r="AU170" s="155" t="s">
        <v>90</v>
      </c>
      <c r="AV170" s="13" t="s">
        <v>90</v>
      </c>
      <c r="AW170" s="13" t="s">
        <v>36</v>
      </c>
      <c r="AX170" s="13" t="s">
        <v>80</v>
      </c>
      <c r="AY170" s="155" t="s">
        <v>128</v>
      </c>
    </row>
    <row r="171" spans="2:65" s="12" customFormat="1" ht="11.25">
      <c r="B171" s="148"/>
      <c r="D171" s="144" t="s">
        <v>139</v>
      </c>
      <c r="E171" s="149" t="s">
        <v>1</v>
      </c>
      <c r="F171" s="150" t="s">
        <v>143</v>
      </c>
      <c r="H171" s="149" t="s">
        <v>1</v>
      </c>
      <c r="I171" s="151"/>
      <c r="L171" s="148"/>
      <c r="M171" s="152"/>
      <c r="T171" s="153"/>
      <c r="AT171" s="149" t="s">
        <v>139</v>
      </c>
      <c r="AU171" s="149" t="s">
        <v>90</v>
      </c>
      <c r="AV171" s="12" t="s">
        <v>88</v>
      </c>
      <c r="AW171" s="12" t="s">
        <v>36</v>
      </c>
      <c r="AX171" s="12" t="s">
        <v>80</v>
      </c>
      <c r="AY171" s="149" t="s">
        <v>128</v>
      </c>
    </row>
    <row r="172" spans="2:65" s="13" customFormat="1" ht="11.25">
      <c r="B172" s="154"/>
      <c r="D172" s="144" t="s">
        <v>139</v>
      </c>
      <c r="E172" s="155" t="s">
        <v>1</v>
      </c>
      <c r="F172" s="156" t="s">
        <v>144</v>
      </c>
      <c r="H172" s="157">
        <v>64.8</v>
      </c>
      <c r="I172" s="158"/>
      <c r="L172" s="154"/>
      <c r="M172" s="159"/>
      <c r="T172" s="160"/>
      <c r="AT172" s="155" t="s">
        <v>139</v>
      </c>
      <c r="AU172" s="155" t="s">
        <v>90</v>
      </c>
      <c r="AV172" s="13" t="s">
        <v>90</v>
      </c>
      <c r="AW172" s="13" t="s">
        <v>36</v>
      </c>
      <c r="AX172" s="13" t="s">
        <v>80</v>
      </c>
      <c r="AY172" s="155" t="s">
        <v>128</v>
      </c>
    </row>
    <row r="173" spans="2:65" s="12" customFormat="1" ht="11.25">
      <c r="B173" s="148"/>
      <c r="D173" s="144" t="s">
        <v>139</v>
      </c>
      <c r="E173" s="149" t="s">
        <v>1</v>
      </c>
      <c r="F173" s="150" t="s">
        <v>145</v>
      </c>
      <c r="H173" s="149" t="s">
        <v>1</v>
      </c>
      <c r="I173" s="151"/>
      <c r="L173" s="148"/>
      <c r="M173" s="152"/>
      <c r="T173" s="153"/>
      <c r="AT173" s="149" t="s">
        <v>139</v>
      </c>
      <c r="AU173" s="149" t="s">
        <v>90</v>
      </c>
      <c r="AV173" s="12" t="s">
        <v>88</v>
      </c>
      <c r="AW173" s="12" t="s">
        <v>36</v>
      </c>
      <c r="AX173" s="12" t="s">
        <v>80</v>
      </c>
      <c r="AY173" s="149" t="s">
        <v>128</v>
      </c>
    </row>
    <row r="174" spans="2:65" s="13" customFormat="1" ht="11.25">
      <c r="B174" s="154"/>
      <c r="D174" s="144" t="s">
        <v>139</v>
      </c>
      <c r="E174" s="155" t="s">
        <v>1</v>
      </c>
      <c r="F174" s="156" t="s">
        <v>146</v>
      </c>
      <c r="H174" s="157">
        <v>96.8</v>
      </c>
      <c r="I174" s="158"/>
      <c r="L174" s="154"/>
      <c r="M174" s="159"/>
      <c r="T174" s="160"/>
      <c r="AT174" s="155" t="s">
        <v>139</v>
      </c>
      <c r="AU174" s="155" t="s">
        <v>90</v>
      </c>
      <c r="AV174" s="13" t="s">
        <v>90</v>
      </c>
      <c r="AW174" s="13" t="s">
        <v>36</v>
      </c>
      <c r="AX174" s="13" t="s">
        <v>80</v>
      </c>
      <c r="AY174" s="155" t="s">
        <v>128</v>
      </c>
    </row>
    <row r="175" spans="2:65" s="12" customFormat="1" ht="11.25">
      <c r="B175" s="148"/>
      <c r="D175" s="144" t="s">
        <v>139</v>
      </c>
      <c r="E175" s="149" t="s">
        <v>1</v>
      </c>
      <c r="F175" s="150" t="s">
        <v>147</v>
      </c>
      <c r="H175" s="149" t="s">
        <v>1</v>
      </c>
      <c r="I175" s="151"/>
      <c r="L175" s="148"/>
      <c r="M175" s="152"/>
      <c r="T175" s="153"/>
      <c r="AT175" s="149" t="s">
        <v>139</v>
      </c>
      <c r="AU175" s="149" t="s">
        <v>90</v>
      </c>
      <c r="AV175" s="12" t="s">
        <v>88</v>
      </c>
      <c r="AW175" s="12" t="s">
        <v>36</v>
      </c>
      <c r="AX175" s="12" t="s">
        <v>80</v>
      </c>
      <c r="AY175" s="149" t="s">
        <v>128</v>
      </c>
    </row>
    <row r="176" spans="2:65" s="13" customFormat="1" ht="11.25">
      <c r="B176" s="154"/>
      <c r="D176" s="144" t="s">
        <v>139</v>
      </c>
      <c r="E176" s="155" t="s">
        <v>1</v>
      </c>
      <c r="F176" s="156" t="s">
        <v>148</v>
      </c>
      <c r="H176" s="157">
        <v>26.4</v>
      </c>
      <c r="I176" s="158"/>
      <c r="L176" s="154"/>
      <c r="M176" s="159"/>
      <c r="T176" s="160"/>
      <c r="AT176" s="155" t="s">
        <v>139</v>
      </c>
      <c r="AU176" s="155" t="s">
        <v>90</v>
      </c>
      <c r="AV176" s="13" t="s">
        <v>90</v>
      </c>
      <c r="AW176" s="13" t="s">
        <v>36</v>
      </c>
      <c r="AX176" s="13" t="s">
        <v>80</v>
      </c>
      <c r="AY176" s="155" t="s">
        <v>128</v>
      </c>
    </row>
    <row r="177" spans="2:65" s="14" customFormat="1" ht="11.25">
      <c r="B177" s="161"/>
      <c r="D177" s="144" t="s">
        <v>139</v>
      </c>
      <c r="E177" s="162" t="s">
        <v>1</v>
      </c>
      <c r="F177" s="163" t="s">
        <v>149</v>
      </c>
      <c r="H177" s="164">
        <v>280.39999999999998</v>
      </c>
      <c r="I177" s="165"/>
      <c r="L177" s="161"/>
      <c r="M177" s="166"/>
      <c r="T177" s="167"/>
      <c r="AT177" s="162" t="s">
        <v>139</v>
      </c>
      <c r="AU177" s="162" t="s">
        <v>90</v>
      </c>
      <c r="AV177" s="14" t="s">
        <v>135</v>
      </c>
      <c r="AW177" s="14" t="s">
        <v>36</v>
      </c>
      <c r="AX177" s="14" t="s">
        <v>88</v>
      </c>
      <c r="AY177" s="162" t="s">
        <v>128</v>
      </c>
    </row>
    <row r="178" spans="2:65" s="1" customFormat="1" ht="16.5" customHeight="1">
      <c r="B178" s="31"/>
      <c r="C178" s="131" t="s">
        <v>167</v>
      </c>
      <c r="D178" s="131" t="s">
        <v>130</v>
      </c>
      <c r="E178" s="132" t="s">
        <v>168</v>
      </c>
      <c r="F178" s="133" t="s">
        <v>169</v>
      </c>
      <c r="G178" s="134" t="s">
        <v>170</v>
      </c>
      <c r="H178" s="135">
        <v>44</v>
      </c>
      <c r="I178" s="136"/>
      <c r="J178" s="137">
        <f>ROUND(I178*H178,2)</f>
        <v>0</v>
      </c>
      <c r="K178" s="133" t="s">
        <v>134</v>
      </c>
      <c r="L178" s="31"/>
      <c r="M178" s="138" t="s">
        <v>1</v>
      </c>
      <c r="N178" s="139" t="s">
        <v>45</v>
      </c>
      <c r="P178" s="140">
        <f>O178*H178</f>
        <v>0</v>
      </c>
      <c r="Q178" s="140">
        <v>0</v>
      </c>
      <c r="R178" s="140">
        <f>Q178*H178</f>
        <v>0</v>
      </c>
      <c r="S178" s="140">
        <v>0.28999999999999998</v>
      </c>
      <c r="T178" s="141">
        <f>S178*H178</f>
        <v>12.76</v>
      </c>
      <c r="AR178" s="142" t="s">
        <v>135</v>
      </c>
      <c r="AT178" s="142" t="s">
        <v>130</v>
      </c>
      <c r="AU178" s="142" t="s">
        <v>90</v>
      </c>
      <c r="AY178" s="16" t="s">
        <v>128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6" t="s">
        <v>88</v>
      </c>
      <c r="BK178" s="143">
        <f>ROUND(I178*H178,2)</f>
        <v>0</v>
      </c>
      <c r="BL178" s="16" t="s">
        <v>135</v>
      </c>
      <c r="BM178" s="142" t="s">
        <v>171</v>
      </c>
    </row>
    <row r="179" spans="2:65" s="1" customFormat="1" ht="11.25">
      <c r="B179" s="31"/>
      <c r="D179" s="144" t="s">
        <v>137</v>
      </c>
      <c r="F179" s="145" t="s">
        <v>169</v>
      </c>
      <c r="I179" s="146"/>
      <c r="L179" s="31"/>
      <c r="M179" s="147"/>
      <c r="T179" s="55"/>
      <c r="AT179" s="16" t="s">
        <v>137</v>
      </c>
      <c r="AU179" s="16" t="s">
        <v>90</v>
      </c>
    </row>
    <row r="180" spans="2:65" s="12" customFormat="1" ht="11.25">
      <c r="B180" s="148"/>
      <c r="D180" s="144" t="s">
        <v>139</v>
      </c>
      <c r="E180" s="149" t="s">
        <v>1</v>
      </c>
      <c r="F180" s="150" t="s">
        <v>172</v>
      </c>
      <c r="H180" s="149" t="s">
        <v>1</v>
      </c>
      <c r="I180" s="151"/>
      <c r="L180" s="148"/>
      <c r="M180" s="152"/>
      <c r="T180" s="153"/>
      <c r="AT180" s="149" t="s">
        <v>139</v>
      </c>
      <c r="AU180" s="149" t="s">
        <v>90</v>
      </c>
      <c r="AV180" s="12" t="s">
        <v>88</v>
      </c>
      <c r="AW180" s="12" t="s">
        <v>36</v>
      </c>
      <c r="AX180" s="12" t="s">
        <v>80</v>
      </c>
      <c r="AY180" s="149" t="s">
        <v>128</v>
      </c>
    </row>
    <row r="181" spans="2:65" s="12" customFormat="1" ht="11.25">
      <c r="B181" s="148"/>
      <c r="D181" s="144" t="s">
        <v>139</v>
      </c>
      <c r="E181" s="149" t="s">
        <v>1</v>
      </c>
      <c r="F181" s="150" t="s">
        <v>173</v>
      </c>
      <c r="H181" s="149" t="s">
        <v>1</v>
      </c>
      <c r="I181" s="151"/>
      <c r="L181" s="148"/>
      <c r="M181" s="152"/>
      <c r="T181" s="153"/>
      <c r="AT181" s="149" t="s">
        <v>139</v>
      </c>
      <c r="AU181" s="149" t="s">
        <v>90</v>
      </c>
      <c r="AV181" s="12" t="s">
        <v>88</v>
      </c>
      <c r="AW181" s="12" t="s">
        <v>36</v>
      </c>
      <c r="AX181" s="12" t="s">
        <v>80</v>
      </c>
      <c r="AY181" s="149" t="s">
        <v>128</v>
      </c>
    </row>
    <row r="182" spans="2:65" s="13" customFormat="1" ht="11.25">
      <c r="B182" s="154"/>
      <c r="D182" s="144" t="s">
        <v>139</v>
      </c>
      <c r="E182" s="155" t="s">
        <v>1</v>
      </c>
      <c r="F182" s="156" t="s">
        <v>174</v>
      </c>
      <c r="H182" s="157">
        <v>44</v>
      </c>
      <c r="I182" s="158"/>
      <c r="L182" s="154"/>
      <c r="M182" s="159"/>
      <c r="T182" s="160"/>
      <c r="AT182" s="155" t="s">
        <v>139</v>
      </c>
      <c r="AU182" s="155" t="s">
        <v>90</v>
      </c>
      <c r="AV182" s="13" t="s">
        <v>90</v>
      </c>
      <c r="AW182" s="13" t="s">
        <v>36</v>
      </c>
      <c r="AX182" s="13" t="s">
        <v>80</v>
      </c>
      <c r="AY182" s="155" t="s">
        <v>128</v>
      </c>
    </row>
    <row r="183" spans="2:65" s="14" customFormat="1" ht="11.25">
      <c r="B183" s="161"/>
      <c r="D183" s="144" t="s">
        <v>139</v>
      </c>
      <c r="E183" s="162" t="s">
        <v>1</v>
      </c>
      <c r="F183" s="163" t="s">
        <v>149</v>
      </c>
      <c r="H183" s="164">
        <v>44</v>
      </c>
      <c r="I183" s="165"/>
      <c r="L183" s="161"/>
      <c r="M183" s="166"/>
      <c r="T183" s="167"/>
      <c r="AT183" s="162" t="s">
        <v>139</v>
      </c>
      <c r="AU183" s="162" t="s">
        <v>90</v>
      </c>
      <c r="AV183" s="14" t="s">
        <v>135</v>
      </c>
      <c r="AW183" s="14" t="s">
        <v>36</v>
      </c>
      <c r="AX183" s="14" t="s">
        <v>88</v>
      </c>
      <c r="AY183" s="162" t="s">
        <v>128</v>
      </c>
    </row>
    <row r="184" spans="2:65" s="1" customFormat="1" ht="24.2" customHeight="1">
      <c r="B184" s="31"/>
      <c r="C184" s="131" t="s">
        <v>175</v>
      </c>
      <c r="D184" s="131" t="s">
        <v>130</v>
      </c>
      <c r="E184" s="132" t="s">
        <v>176</v>
      </c>
      <c r="F184" s="133" t="s">
        <v>177</v>
      </c>
      <c r="G184" s="134" t="s">
        <v>178</v>
      </c>
      <c r="H184" s="135">
        <v>1920</v>
      </c>
      <c r="I184" s="136"/>
      <c r="J184" s="137">
        <f>ROUND(I184*H184,2)</f>
        <v>0</v>
      </c>
      <c r="K184" s="133" t="s">
        <v>134</v>
      </c>
      <c r="L184" s="31"/>
      <c r="M184" s="138" t="s">
        <v>1</v>
      </c>
      <c r="N184" s="139" t="s">
        <v>45</v>
      </c>
      <c r="P184" s="140">
        <f>O184*H184</f>
        <v>0</v>
      </c>
      <c r="Q184" s="140">
        <v>3.0000000000000001E-5</v>
      </c>
      <c r="R184" s="140">
        <f>Q184*H184</f>
        <v>5.7599999999999998E-2</v>
      </c>
      <c r="S184" s="140">
        <v>0</v>
      </c>
      <c r="T184" s="141">
        <f>S184*H184</f>
        <v>0</v>
      </c>
      <c r="AR184" s="142" t="s">
        <v>135</v>
      </c>
      <c r="AT184" s="142" t="s">
        <v>130</v>
      </c>
      <c r="AU184" s="142" t="s">
        <v>90</v>
      </c>
      <c r="AY184" s="16" t="s">
        <v>128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6" t="s">
        <v>88</v>
      </c>
      <c r="BK184" s="143">
        <f>ROUND(I184*H184,2)</f>
        <v>0</v>
      </c>
      <c r="BL184" s="16" t="s">
        <v>135</v>
      </c>
      <c r="BM184" s="142" t="s">
        <v>179</v>
      </c>
    </row>
    <row r="185" spans="2:65" s="1" customFormat="1" ht="19.5">
      <c r="B185" s="31"/>
      <c r="D185" s="144" t="s">
        <v>137</v>
      </c>
      <c r="F185" s="145" t="s">
        <v>177</v>
      </c>
      <c r="I185" s="146"/>
      <c r="L185" s="31"/>
      <c r="M185" s="147"/>
      <c r="T185" s="55"/>
      <c r="AT185" s="16" t="s">
        <v>137</v>
      </c>
      <c r="AU185" s="16" t="s">
        <v>90</v>
      </c>
    </row>
    <row r="186" spans="2:65" s="12" customFormat="1" ht="11.25">
      <c r="B186" s="148"/>
      <c r="D186" s="144" t="s">
        <v>139</v>
      </c>
      <c r="E186" s="149" t="s">
        <v>1</v>
      </c>
      <c r="F186" s="150" t="s">
        <v>180</v>
      </c>
      <c r="H186" s="149" t="s">
        <v>1</v>
      </c>
      <c r="I186" s="151"/>
      <c r="L186" s="148"/>
      <c r="M186" s="152"/>
      <c r="T186" s="153"/>
      <c r="AT186" s="149" t="s">
        <v>139</v>
      </c>
      <c r="AU186" s="149" t="s">
        <v>90</v>
      </c>
      <c r="AV186" s="12" t="s">
        <v>88</v>
      </c>
      <c r="AW186" s="12" t="s">
        <v>36</v>
      </c>
      <c r="AX186" s="12" t="s">
        <v>80</v>
      </c>
      <c r="AY186" s="149" t="s">
        <v>128</v>
      </c>
    </row>
    <row r="187" spans="2:65" s="12" customFormat="1" ht="11.25">
      <c r="B187" s="148"/>
      <c r="D187" s="144" t="s">
        <v>139</v>
      </c>
      <c r="E187" s="149" t="s">
        <v>1</v>
      </c>
      <c r="F187" s="150" t="s">
        <v>181</v>
      </c>
      <c r="H187" s="149" t="s">
        <v>1</v>
      </c>
      <c r="I187" s="151"/>
      <c r="L187" s="148"/>
      <c r="M187" s="152"/>
      <c r="T187" s="153"/>
      <c r="AT187" s="149" t="s">
        <v>139</v>
      </c>
      <c r="AU187" s="149" t="s">
        <v>90</v>
      </c>
      <c r="AV187" s="12" t="s">
        <v>88</v>
      </c>
      <c r="AW187" s="12" t="s">
        <v>36</v>
      </c>
      <c r="AX187" s="12" t="s">
        <v>80</v>
      </c>
      <c r="AY187" s="149" t="s">
        <v>128</v>
      </c>
    </row>
    <row r="188" spans="2:65" s="13" customFormat="1" ht="11.25">
      <c r="B188" s="154"/>
      <c r="D188" s="144" t="s">
        <v>139</v>
      </c>
      <c r="E188" s="155" t="s">
        <v>1</v>
      </c>
      <c r="F188" s="156" t="s">
        <v>182</v>
      </c>
      <c r="H188" s="157">
        <v>960</v>
      </c>
      <c r="I188" s="158"/>
      <c r="L188" s="154"/>
      <c r="M188" s="159"/>
      <c r="T188" s="160"/>
      <c r="AT188" s="155" t="s">
        <v>139</v>
      </c>
      <c r="AU188" s="155" t="s">
        <v>90</v>
      </c>
      <c r="AV188" s="13" t="s">
        <v>90</v>
      </c>
      <c r="AW188" s="13" t="s">
        <v>36</v>
      </c>
      <c r="AX188" s="13" t="s">
        <v>80</v>
      </c>
      <c r="AY188" s="155" t="s">
        <v>128</v>
      </c>
    </row>
    <row r="189" spans="2:65" s="12" customFormat="1" ht="11.25">
      <c r="B189" s="148"/>
      <c r="D189" s="144" t="s">
        <v>139</v>
      </c>
      <c r="E189" s="149" t="s">
        <v>1</v>
      </c>
      <c r="F189" s="150" t="s">
        <v>183</v>
      </c>
      <c r="H189" s="149" t="s">
        <v>1</v>
      </c>
      <c r="I189" s="151"/>
      <c r="L189" s="148"/>
      <c r="M189" s="152"/>
      <c r="T189" s="153"/>
      <c r="AT189" s="149" t="s">
        <v>139</v>
      </c>
      <c r="AU189" s="149" t="s">
        <v>90</v>
      </c>
      <c r="AV189" s="12" t="s">
        <v>88</v>
      </c>
      <c r="AW189" s="12" t="s">
        <v>36</v>
      </c>
      <c r="AX189" s="12" t="s">
        <v>80</v>
      </c>
      <c r="AY189" s="149" t="s">
        <v>128</v>
      </c>
    </row>
    <row r="190" spans="2:65" s="13" customFormat="1" ht="11.25">
      <c r="B190" s="154"/>
      <c r="D190" s="144" t="s">
        <v>139</v>
      </c>
      <c r="E190" s="155" t="s">
        <v>1</v>
      </c>
      <c r="F190" s="156" t="s">
        <v>182</v>
      </c>
      <c r="H190" s="157">
        <v>960</v>
      </c>
      <c r="I190" s="158"/>
      <c r="L190" s="154"/>
      <c r="M190" s="159"/>
      <c r="T190" s="160"/>
      <c r="AT190" s="155" t="s">
        <v>139</v>
      </c>
      <c r="AU190" s="155" t="s">
        <v>90</v>
      </c>
      <c r="AV190" s="13" t="s">
        <v>90</v>
      </c>
      <c r="AW190" s="13" t="s">
        <v>36</v>
      </c>
      <c r="AX190" s="13" t="s">
        <v>80</v>
      </c>
      <c r="AY190" s="155" t="s">
        <v>128</v>
      </c>
    </row>
    <row r="191" spans="2:65" s="14" customFormat="1" ht="11.25">
      <c r="B191" s="161"/>
      <c r="D191" s="144" t="s">
        <v>139</v>
      </c>
      <c r="E191" s="162" t="s">
        <v>1</v>
      </c>
      <c r="F191" s="163" t="s">
        <v>149</v>
      </c>
      <c r="H191" s="164">
        <v>1920</v>
      </c>
      <c r="I191" s="165"/>
      <c r="L191" s="161"/>
      <c r="M191" s="166"/>
      <c r="T191" s="167"/>
      <c r="AT191" s="162" t="s">
        <v>139</v>
      </c>
      <c r="AU191" s="162" t="s">
        <v>90</v>
      </c>
      <c r="AV191" s="14" t="s">
        <v>135</v>
      </c>
      <c r="AW191" s="14" t="s">
        <v>36</v>
      </c>
      <c r="AX191" s="14" t="s">
        <v>88</v>
      </c>
      <c r="AY191" s="162" t="s">
        <v>128</v>
      </c>
    </row>
    <row r="192" spans="2:65" s="1" customFormat="1" ht="24.2" customHeight="1">
      <c r="B192" s="31"/>
      <c r="C192" s="131" t="s">
        <v>184</v>
      </c>
      <c r="D192" s="131" t="s">
        <v>130</v>
      </c>
      <c r="E192" s="132" t="s">
        <v>185</v>
      </c>
      <c r="F192" s="133" t="s">
        <v>186</v>
      </c>
      <c r="G192" s="134" t="s">
        <v>187</v>
      </c>
      <c r="H192" s="135">
        <v>80</v>
      </c>
      <c r="I192" s="136"/>
      <c r="J192" s="137">
        <f>ROUND(I192*H192,2)</f>
        <v>0</v>
      </c>
      <c r="K192" s="133" t="s">
        <v>134</v>
      </c>
      <c r="L192" s="31"/>
      <c r="M192" s="138" t="s">
        <v>1</v>
      </c>
      <c r="N192" s="139" t="s">
        <v>45</v>
      </c>
      <c r="P192" s="140">
        <f>O192*H192</f>
        <v>0</v>
      </c>
      <c r="Q192" s="140">
        <v>0</v>
      </c>
      <c r="R192" s="140">
        <f>Q192*H192</f>
        <v>0</v>
      </c>
      <c r="S192" s="140">
        <v>0</v>
      </c>
      <c r="T192" s="141">
        <f>S192*H192</f>
        <v>0</v>
      </c>
      <c r="AR192" s="142" t="s">
        <v>135</v>
      </c>
      <c r="AT192" s="142" t="s">
        <v>130</v>
      </c>
      <c r="AU192" s="142" t="s">
        <v>90</v>
      </c>
      <c r="AY192" s="16" t="s">
        <v>128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6" t="s">
        <v>88</v>
      </c>
      <c r="BK192" s="143">
        <f>ROUND(I192*H192,2)</f>
        <v>0</v>
      </c>
      <c r="BL192" s="16" t="s">
        <v>135</v>
      </c>
      <c r="BM192" s="142" t="s">
        <v>188</v>
      </c>
    </row>
    <row r="193" spans="2:65" s="1" customFormat="1" ht="19.5">
      <c r="B193" s="31"/>
      <c r="D193" s="144" t="s">
        <v>137</v>
      </c>
      <c r="F193" s="145" t="s">
        <v>186</v>
      </c>
      <c r="I193" s="146"/>
      <c r="L193" s="31"/>
      <c r="M193" s="147"/>
      <c r="T193" s="55"/>
      <c r="AT193" s="16" t="s">
        <v>137</v>
      </c>
      <c r="AU193" s="16" t="s">
        <v>90</v>
      </c>
    </row>
    <row r="194" spans="2:65" s="12" customFormat="1" ht="11.25">
      <c r="B194" s="148"/>
      <c r="D194" s="144" t="s">
        <v>139</v>
      </c>
      <c r="E194" s="149" t="s">
        <v>1</v>
      </c>
      <c r="F194" s="150" t="s">
        <v>180</v>
      </c>
      <c r="H194" s="149" t="s">
        <v>1</v>
      </c>
      <c r="I194" s="151"/>
      <c r="L194" s="148"/>
      <c r="M194" s="152"/>
      <c r="T194" s="153"/>
      <c r="AT194" s="149" t="s">
        <v>139</v>
      </c>
      <c r="AU194" s="149" t="s">
        <v>90</v>
      </c>
      <c r="AV194" s="12" t="s">
        <v>88</v>
      </c>
      <c r="AW194" s="12" t="s">
        <v>36</v>
      </c>
      <c r="AX194" s="12" t="s">
        <v>80</v>
      </c>
      <c r="AY194" s="149" t="s">
        <v>128</v>
      </c>
    </row>
    <row r="195" spans="2:65" s="12" customFormat="1" ht="11.25">
      <c r="B195" s="148"/>
      <c r="D195" s="144" t="s">
        <v>139</v>
      </c>
      <c r="E195" s="149" t="s">
        <v>1</v>
      </c>
      <c r="F195" s="150" t="s">
        <v>181</v>
      </c>
      <c r="H195" s="149" t="s">
        <v>1</v>
      </c>
      <c r="I195" s="151"/>
      <c r="L195" s="148"/>
      <c r="M195" s="152"/>
      <c r="T195" s="153"/>
      <c r="AT195" s="149" t="s">
        <v>139</v>
      </c>
      <c r="AU195" s="149" t="s">
        <v>90</v>
      </c>
      <c r="AV195" s="12" t="s">
        <v>88</v>
      </c>
      <c r="AW195" s="12" t="s">
        <v>36</v>
      </c>
      <c r="AX195" s="12" t="s">
        <v>80</v>
      </c>
      <c r="AY195" s="149" t="s">
        <v>128</v>
      </c>
    </row>
    <row r="196" spans="2:65" s="13" customFormat="1" ht="11.25">
      <c r="B196" s="154"/>
      <c r="D196" s="144" t="s">
        <v>139</v>
      </c>
      <c r="E196" s="155" t="s">
        <v>1</v>
      </c>
      <c r="F196" s="156" t="s">
        <v>189</v>
      </c>
      <c r="H196" s="157">
        <v>40</v>
      </c>
      <c r="I196" s="158"/>
      <c r="L196" s="154"/>
      <c r="M196" s="159"/>
      <c r="T196" s="160"/>
      <c r="AT196" s="155" t="s">
        <v>139</v>
      </c>
      <c r="AU196" s="155" t="s">
        <v>90</v>
      </c>
      <c r="AV196" s="13" t="s">
        <v>90</v>
      </c>
      <c r="AW196" s="13" t="s">
        <v>36</v>
      </c>
      <c r="AX196" s="13" t="s">
        <v>80</v>
      </c>
      <c r="AY196" s="155" t="s">
        <v>128</v>
      </c>
    </row>
    <row r="197" spans="2:65" s="12" customFormat="1" ht="11.25">
      <c r="B197" s="148"/>
      <c r="D197" s="144" t="s">
        <v>139</v>
      </c>
      <c r="E197" s="149" t="s">
        <v>1</v>
      </c>
      <c r="F197" s="150" t="s">
        <v>183</v>
      </c>
      <c r="H197" s="149" t="s">
        <v>1</v>
      </c>
      <c r="I197" s="151"/>
      <c r="L197" s="148"/>
      <c r="M197" s="152"/>
      <c r="T197" s="153"/>
      <c r="AT197" s="149" t="s">
        <v>139</v>
      </c>
      <c r="AU197" s="149" t="s">
        <v>90</v>
      </c>
      <c r="AV197" s="12" t="s">
        <v>88</v>
      </c>
      <c r="AW197" s="12" t="s">
        <v>36</v>
      </c>
      <c r="AX197" s="12" t="s">
        <v>80</v>
      </c>
      <c r="AY197" s="149" t="s">
        <v>128</v>
      </c>
    </row>
    <row r="198" spans="2:65" s="13" customFormat="1" ht="11.25">
      <c r="B198" s="154"/>
      <c r="D198" s="144" t="s">
        <v>139</v>
      </c>
      <c r="E198" s="155" t="s">
        <v>1</v>
      </c>
      <c r="F198" s="156" t="s">
        <v>189</v>
      </c>
      <c r="H198" s="157">
        <v>40</v>
      </c>
      <c r="I198" s="158"/>
      <c r="L198" s="154"/>
      <c r="M198" s="159"/>
      <c r="T198" s="160"/>
      <c r="AT198" s="155" t="s">
        <v>139</v>
      </c>
      <c r="AU198" s="155" t="s">
        <v>90</v>
      </c>
      <c r="AV198" s="13" t="s">
        <v>90</v>
      </c>
      <c r="AW198" s="13" t="s">
        <v>36</v>
      </c>
      <c r="AX198" s="13" t="s">
        <v>80</v>
      </c>
      <c r="AY198" s="155" t="s">
        <v>128</v>
      </c>
    </row>
    <row r="199" spans="2:65" s="14" customFormat="1" ht="11.25">
      <c r="B199" s="161"/>
      <c r="D199" s="144" t="s">
        <v>139</v>
      </c>
      <c r="E199" s="162" t="s">
        <v>1</v>
      </c>
      <c r="F199" s="163" t="s">
        <v>149</v>
      </c>
      <c r="H199" s="164">
        <v>80</v>
      </c>
      <c r="I199" s="165"/>
      <c r="L199" s="161"/>
      <c r="M199" s="166"/>
      <c r="T199" s="167"/>
      <c r="AT199" s="162" t="s">
        <v>139</v>
      </c>
      <c r="AU199" s="162" t="s">
        <v>90</v>
      </c>
      <c r="AV199" s="14" t="s">
        <v>135</v>
      </c>
      <c r="AW199" s="14" t="s">
        <v>36</v>
      </c>
      <c r="AX199" s="14" t="s">
        <v>88</v>
      </c>
      <c r="AY199" s="162" t="s">
        <v>128</v>
      </c>
    </row>
    <row r="200" spans="2:65" s="1" customFormat="1" ht="24.2" customHeight="1">
      <c r="B200" s="31"/>
      <c r="C200" s="131" t="s">
        <v>190</v>
      </c>
      <c r="D200" s="131" t="s">
        <v>130</v>
      </c>
      <c r="E200" s="132" t="s">
        <v>191</v>
      </c>
      <c r="F200" s="133" t="s">
        <v>192</v>
      </c>
      <c r="G200" s="134" t="s">
        <v>170</v>
      </c>
      <c r="H200" s="135">
        <v>39.200000000000003</v>
      </c>
      <c r="I200" s="136"/>
      <c r="J200" s="137">
        <f>ROUND(I200*H200,2)</f>
        <v>0</v>
      </c>
      <c r="K200" s="133" t="s">
        <v>134</v>
      </c>
      <c r="L200" s="31"/>
      <c r="M200" s="138" t="s">
        <v>1</v>
      </c>
      <c r="N200" s="139" t="s">
        <v>45</v>
      </c>
      <c r="P200" s="140">
        <f>O200*H200</f>
        <v>0</v>
      </c>
      <c r="Q200" s="140">
        <v>8.6800000000000002E-3</v>
      </c>
      <c r="R200" s="140">
        <f>Q200*H200</f>
        <v>0.34025600000000006</v>
      </c>
      <c r="S200" s="140">
        <v>0</v>
      </c>
      <c r="T200" s="141">
        <f>S200*H200</f>
        <v>0</v>
      </c>
      <c r="AR200" s="142" t="s">
        <v>135</v>
      </c>
      <c r="AT200" s="142" t="s">
        <v>130</v>
      </c>
      <c r="AU200" s="142" t="s">
        <v>90</v>
      </c>
      <c r="AY200" s="16" t="s">
        <v>128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6" t="s">
        <v>88</v>
      </c>
      <c r="BK200" s="143">
        <f>ROUND(I200*H200,2)</f>
        <v>0</v>
      </c>
      <c r="BL200" s="16" t="s">
        <v>135</v>
      </c>
      <c r="BM200" s="142" t="s">
        <v>193</v>
      </c>
    </row>
    <row r="201" spans="2:65" s="1" customFormat="1" ht="11.25">
      <c r="B201" s="31"/>
      <c r="D201" s="144" t="s">
        <v>137</v>
      </c>
      <c r="F201" s="145" t="s">
        <v>192</v>
      </c>
      <c r="I201" s="146"/>
      <c r="L201" s="31"/>
      <c r="M201" s="147"/>
      <c r="T201" s="55"/>
      <c r="AT201" s="16" t="s">
        <v>137</v>
      </c>
      <c r="AU201" s="16" t="s">
        <v>90</v>
      </c>
    </row>
    <row r="202" spans="2:65" s="12" customFormat="1" ht="11.25">
      <c r="B202" s="148"/>
      <c r="D202" s="144" t="s">
        <v>139</v>
      </c>
      <c r="E202" s="149" t="s">
        <v>1</v>
      </c>
      <c r="F202" s="150" t="s">
        <v>194</v>
      </c>
      <c r="H202" s="149" t="s">
        <v>1</v>
      </c>
      <c r="I202" s="151"/>
      <c r="L202" s="148"/>
      <c r="M202" s="152"/>
      <c r="T202" s="153"/>
      <c r="AT202" s="149" t="s">
        <v>139</v>
      </c>
      <c r="AU202" s="149" t="s">
        <v>90</v>
      </c>
      <c r="AV202" s="12" t="s">
        <v>88</v>
      </c>
      <c r="AW202" s="12" t="s">
        <v>36</v>
      </c>
      <c r="AX202" s="12" t="s">
        <v>80</v>
      </c>
      <c r="AY202" s="149" t="s">
        <v>128</v>
      </c>
    </row>
    <row r="203" spans="2:65" s="12" customFormat="1" ht="11.25">
      <c r="B203" s="148"/>
      <c r="D203" s="144" t="s">
        <v>139</v>
      </c>
      <c r="E203" s="149" t="s">
        <v>1</v>
      </c>
      <c r="F203" s="150" t="s">
        <v>141</v>
      </c>
      <c r="H203" s="149" t="s">
        <v>1</v>
      </c>
      <c r="I203" s="151"/>
      <c r="L203" s="148"/>
      <c r="M203" s="152"/>
      <c r="T203" s="153"/>
      <c r="AT203" s="149" t="s">
        <v>139</v>
      </c>
      <c r="AU203" s="149" t="s">
        <v>90</v>
      </c>
      <c r="AV203" s="12" t="s">
        <v>88</v>
      </c>
      <c r="AW203" s="12" t="s">
        <v>36</v>
      </c>
      <c r="AX203" s="12" t="s">
        <v>80</v>
      </c>
      <c r="AY203" s="149" t="s">
        <v>128</v>
      </c>
    </row>
    <row r="204" spans="2:65" s="13" customFormat="1" ht="11.25">
      <c r="B204" s="154"/>
      <c r="D204" s="144" t="s">
        <v>139</v>
      </c>
      <c r="E204" s="155" t="s">
        <v>1</v>
      </c>
      <c r="F204" s="156" t="s">
        <v>195</v>
      </c>
      <c r="H204" s="157">
        <v>11.2</v>
      </c>
      <c r="I204" s="158"/>
      <c r="L204" s="154"/>
      <c r="M204" s="159"/>
      <c r="T204" s="160"/>
      <c r="AT204" s="155" t="s">
        <v>139</v>
      </c>
      <c r="AU204" s="155" t="s">
        <v>90</v>
      </c>
      <c r="AV204" s="13" t="s">
        <v>90</v>
      </c>
      <c r="AW204" s="13" t="s">
        <v>36</v>
      </c>
      <c r="AX204" s="13" t="s">
        <v>80</v>
      </c>
      <c r="AY204" s="155" t="s">
        <v>128</v>
      </c>
    </row>
    <row r="205" spans="2:65" s="12" customFormat="1" ht="11.25">
      <c r="B205" s="148"/>
      <c r="D205" s="144" t="s">
        <v>139</v>
      </c>
      <c r="E205" s="149" t="s">
        <v>1</v>
      </c>
      <c r="F205" s="150" t="s">
        <v>143</v>
      </c>
      <c r="H205" s="149" t="s">
        <v>1</v>
      </c>
      <c r="I205" s="151"/>
      <c r="L205" s="148"/>
      <c r="M205" s="152"/>
      <c r="T205" s="153"/>
      <c r="AT205" s="149" t="s">
        <v>139</v>
      </c>
      <c r="AU205" s="149" t="s">
        <v>90</v>
      </c>
      <c r="AV205" s="12" t="s">
        <v>88</v>
      </c>
      <c r="AW205" s="12" t="s">
        <v>36</v>
      </c>
      <c r="AX205" s="12" t="s">
        <v>80</v>
      </c>
      <c r="AY205" s="149" t="s">
        <v>128</v>
      </c>
    </row>
    <row r="206" spans="2:65" s="13" customFormat="1" ht="11.25">
      <c r="B206" s="154"/>
      <c r="D206" s="144" t="s">
        <v>139</v>
      </c>
      <c r="E206" s="155" t="s">
        <v>1</v>
      </c>
      <c r="F206" s="156" t="s">
        <v>196</v>
      </c>
      <c r="H206" s="157">
        <v>6</v>
      </c>
      <c r="I206" s="158"/>
      <c r="L206" s="154"/>
      <c r="M206" s="159"/>
      <c r="T206" s="160"/>
      <c r="AT206" s="155" t="s">
        <v>139</v>
      </c>
      <c r="AU206" s="155" t="s">
        <v>90</v>
      </c>
      <c r="AV206" s="13" t="s">
        <v>90</v>
      </c>
      <c r="AW206" s="13" t="s">
        <v>36</v>
      </c>
      <c r="AX206" s="13" t="s">
        <v>80</v>
      </c>
      <c r="AY206" s="155" t="s">
        <v>128</v>
      </c>
    </row>
    <row r="207" spans="2:65" s="12" customFormat="1" ht="11.25">
      <c r="B207" s="148"/>
      <c r="D207" s="144" t="s">
        <v>139</v>
      </c>
      <c r="E207" s="149" t="s">
        <v>1</v>
      </c>
      <c r="F207" s="150" t="s">
        <v>173</v>
      </c>
      <c r="H207" s="149" t="s">
        <v>1</v>
      </c>
      <c r="I207" s="151"/>
      <c r="L207" s="148"/>
      <c r="M207" s="152"/>
      <c r="T207" s="153"/>
      <c r="AT207" s="149" t="s">
        <v>139</v>
      </c>
      <c r="AU207" s="149" t="s">
        <v>90</v>
      </c>
      <c r="AV207" s="12" t="s">
        <v>88</v>
      </c>
      <c r="AW207" s="12" t="s">
        <v>36</v>
      </c>
      <c r="AX207" s="12" t="s">
        <v>80</v>
      </c>
      <c r="AY207" s="149" t="s">
        <v>128</v>
      </c>
    </row>
    <row r="208" spans="2:65" s="13" customFormat="1" ht="11.25">
      <c r="B208" s="154"/>
      <c r="D208" s="144" t="s">
        <v>139</v>
      </c>
      <c r="E208" s="155" t="s">
        <v>1</v>
      </c>
      <c r="F208" s="156" t="s">
        <v>197</v>
      </c>
      <c r="H208" s="157">
        <v>16.5</v>
      </c>
      <c r="I208" s="158"/>
      <c r="L208" s="154"/>
      <c r="M208" s="159"/>
      <c r="T208" s="160"/>
      <c r="AT208" s="155" t="s">
        <v>139</v>
      </c>
      <c r="AU208" s="155" t="s">
        <v>90</v>
      </c>
      <c r="AV208" s="13" t="s">
        <v>90</v>
      </c>
      <c r="AW208" s="13" t="s">
        <v>36</v>
      </c>
      <c r="AX208" s="13" t="s">
        <v>80</v>
      </c>
      <c r="AY208" s="155" t="s">
        <v>128</v>
      </c>
    </row>
    <row r="209" spans="2:65" s="12" customFormat="1" ht="11.25">
      <c r="B209" s="148"/>
      <c r="D209" s="144" t="s">
        <v>139</v>
      </c>
      <c r="E209" s="149" t="s">
        <v>1</v>
      </c>
      <c r="F209" s="150" t="s">
        <v>198</v>
      </c>
      <c r="H209" s="149" t="s">
        <v>1</v>
      </c>
      <c r="I209" s="151"/>
      <c r="L209" s="148"/>
      <c r="M209" s="152"/>
      <c r="T209" s="153"/>
      <c r="AT209" s="149" t="s">
        <v>139</v>
      </c>
      <c r="AU209" s="149" t="s">
        <v>90</v>
      </c>
      <c r="AV209" s="12" t="s">
        <v>88</v>
      </c>
      <c r="AW209" s="12" t="s">
        <v>36</v>
      </c>
      <c r="AX209" s="12" t="s">
        <v>80</v>
      </c>
      <c r="AY209" s="149" t="s">
        <v>128</v>
      </c>
    </row>
    <row r="210" spans="2:65" s="13" customFormat="1" ht="11.25">
      <c r="B210" s="154"/>
      <c r="D210" s="144" t="s">
        <v>139</v>
      </c>
      <c r="E210" s="155" t="s">
        <v>1</v>
      </c>
      <c r="F210" s="156" t="s">
        <v>199</v>
      </c>
      <c r="H210" s="157">
        <v>5.5</v>
      </c>
      <c r="I210" s="158"/>
      <c r="L210" s="154"/>
      <c r="M210" s="159"/>
      <c r="T210" s="160"/>
      <c r="AT210" s="155" t="s">
        <v>139</v>
      </c>
      <c r="AU210" s="155" t="s">
        <v>90</v>
      </c>
      <c r="AV210" s="13" t="s">
        <v>90</v>
      </c>
      <c r="AW210" s="13" t="s">
        <v>36</v>
      </c>
      <c r="AX210" s="13" t="s">
        <v>80</v>
      </c>
      <c r="AY210" s="155" t="s">
        <v>128</v>
      </c>
    </row>
    <row r="211" spans="2:65" s="14" customFormat="1" ht="11.25">
      <c r="B211" s="161"/>
      <c r="D211" s="144" t="s">
        <v>139</v>
      </c>
      <c r="E211" s="162" t="s">
        <v>1</v>
      </c>
      <c r="F211" s="163" t="s">
        <v>149</v>
      </c>
      <c r="H211" s="164">
        <v>39.200000000000003</v>
      </c>
      <c r="I211" s="165"/>
      <c r="L211" s="161"/>
      <c r="M211" s="166"/>
      <c r="T211" s="167"/>
      <c r="AT211" s="162" t="s">
        <v>139</v>
      </c>
      <c r="AU211" s="162" t="s">
        <v>90</v>
      </c>
      <c r="AV211" s="14" t="s">
        <v>135</v>
      </c>
      <c r="AW211" s="14" t="s">
        <v>36</v>
      </c>
      <c r="AX211" s="14" t="s">
        <v>88</v>
      </c>
      <c r="AY211" s="162" t="s">
        <v>128</v>
      </c>
    </row>
    <row r="212" spans="2:65" s="1" customFormat="1" ht="24.2" customHeight="1">
      <c r="B212" s="31"/>
      <c r="C212" s="131" t="s">
        <v>200</v>
      </c>
      <c r="D212" s="131" t="s">
        <v>130</v>
      </c>
      <c r="E212" s="132" t="s">
        <v>201</v>
      </c>
      <c r="F212" s="133" t="s">
        <v>202</v>
      </c>
      <c r="G212" s="134" t="s">
        <v>170</v>
      </c>
      <c r="H212" s="135">
        <v>26.6</v>
      </c>
      <c r="I212" s="136"/>
      <c r="J212" s="137">
        <f>ROUND(I212*H212,2)</f>
        <v>0</v>
      </c>
      <c r="K212" s="133" t="s">
        <v>134</v>
      </c>
      <c r="L212" s="31"/>
      <c r="M212" s="138" t="s">
        <v>1</v>
      </c>
      <c r="N212" s="139" t="s">
        <v>45</v>
      </c>
      <c r="P212" s="140">
        <f>O212*H212</f>
        <v>0</v>
      </c>
      <c r="Q212" s="140">
        <v>3.6900000000000002E-2</v>
      </c>
      <c r="R212" s="140">
        <f>Q212*H212</f>
        <v>0.98154000000000008</v>
      </c>
      <c r="S212" s="140">
        <v>0</v>
      </c>
      <c r="T212" s="141">
        <f>S212*H212</f>
        <v>0</v>
      </c>
      <c r="AR212" s="142" t="s">
        <v>135</v>
      </c>
      <c r="AT212" s="142" t="s">
        <v>130</v>
      </c>
      <c r="AU212" s="142" t="s">
        <v>90</v>
      </c>
      <c r="AY212" s="16" t="s">
        <v>128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6" t="s">
        <v>88</v>
      </c>
      <c r="BK212" s="143">
        <f>ROUND(I212*H212,2)</f>
        <v>0</v>
      </c>
      <c r="BL212" s="16" t="s">
        <v>135</v>
      </c>
      <c r="BM212" s="142" t="s">
        <v>203</v>
      </c>
    </row>
    <row r="213" spans="2:65" s="1" customFormat="1" ht="19.5">
      <c r="B213" s="31"/>
      <c r="D213" s="144" t="s">
        <v>137</v>
      </c>
      <c r="F213" s="145" t="s">
        <v>202</v>
      </c>
      <c r="I213" s="146"/>
      <c r="L213" s="31"/>
      <c r="M213" s="147"/>
      <c r="T213" s="55"/>
      <c r="AT213" s="16" t="s">
        <v>137</v>
      </c>
      <c r="AU213" s="16" t="s">
        <v>90</v>
      </c>
    </row>
    <row r="214" spans="2:65" s="12" customFormat="1" ht="11.25">
      <c r="B214" s="148"/>
      <c r="D214" s="144" t="s">
        <v>139</v>
      </c>
      <c r="E214" s="149" t="s">
        <v>1</v>
      </c>
      <c r="F214" s="150" t="s">
        <v>194</v>
      </c>
      <c r="H214" s="149" t="s">
        <v>1</v>
      </c>
      <c r="I214" s="151"/>
      <c r="L214" s="148"/>
      <c r="M214" s="152"/>
      <c r="T214" s="153"/>
      <c r="AT214" s="149" t="s">
        <v>139</v>
      </c>
      <c r="AU214" s="149" t="s">
        <v>90</v>
      </c>
      <c r="AV214" s="12" t="s">
        <v>88</v>
      </c>
      <c r="AW214" s="12" t="s">
        <v>36</v>
      </c>
      <c r="AX214" s="12" t="s">
        <v>80</v>
      </c>
      <c r="AY214" s="149" t="s">
        <v>128</v>
      </c>
    </row>
    <row r="215" spans="2:65" s="12" customFormat="1" ht="11.25">
      <c r="B215" s="148"/>
      <c r="D215" s="144" t="s">
        <v>139</v>
      </c>
      <c r="E215" s="149" t="s">
        <v>1</v>
      </c>
      <c r="F215" s="150" t="s">
        <v>143</v>
      </c>
      <c r="H215" s="149" t="s">
        <v>1</v>
      </c>
      <c r="I215" s="151"/>
      <c r="L215" s="148"/>
      <c r="M215" s="152"/>
      <c r="T215" s="153"/>
      <c r="AT215" s="149" t="s">
        <v>139</v>
      </c>
      <c r="AU215" s="149" t="s">
        <v>90</v>
      </c>
      <c r="AV215" s="12" t="s">
        <v>88</v>
      </c>
      <c r="AW215" s="12" t="s">
        <v>36</v>
      </c>
      <c r="AX215" s="12" t="s">
        <v>80</v>
      </c>
      <c r="AY215" s="149" t="s">
        <v>128</v>
      </c>
    </row>
    <row r="216" spans="2:65" s="13" customFormat="1" ht="11.25">
      <c r="B216" s="154"/>
      <c r="D216" s="144" t="s">
        <v>139</v>
      </c>
      <c r="E216" s="155" t="s">
        <v>1</v>
      </c>
      <c r="F216" s="156" t="s">
        <v>204</v>
      </c>
      <c r="H216" s="157">
        <v>2.4</v>
      </c>
      <c r="I216" s="158"/>
      <c r="L216" s="154"/>
      <c r="M216" s="159"/>
      <c r="T216" s="160"/>
      <c r="AT216" s="155" t="s">
        <v>139</v>
      </c>
      <c r="AU216" s="155" t="s">
        <v>90</v>
      </c>
      <c r="AV216" s="13" t="s">
        <v>90</v>
      </c>
      <c r="AW216" s="13" t="s">
        <v>36</v>
      </c>
      <c r="AX216" s="13" t="s">
        <v>80</v>
      </c>
      <c r="AY216" s="155" t="s">
        <v>128</v>
      </c>
    </row>
    <row r="217" spans="2:65" s="12" customFormat="1" ht="11.25">
      <c r="B217" s="148"/>
      <c r="D217" s="144" t="s">
        <v>139</v>
      </c>
      <c r="E217" s="149" t="s">
        <v>1</v>
      </c>
      <c r="F217" s="150" t="s">
        <v>173</v>
      </c>
      <c r="H217" s="149" t="s">
        <v>1</v>
      </c>
      <c r="I217" s="151"/>
      <c r="L217" s="148"/>
      <c r="M217" s="152"/>
      <c r="T217" s="153"/>
      <c r="AT217" s="149" t="s">
        <v>139</v>
      </c>
      <c r="AU217" s="149" t="s">
        <v>90</v>
      </c>
      <c r="AV217" s="12" t="s">
        <v>88</v>
      </c>
      <c r="AW217" s="12" t="s">
        <v>36</v>
      </c>
      <c r="AX217" s="12" t="s">
        <v>80</v>
      </c>
      <c r="AY217" s="149" t="s">
        <v>128</v>
      </c>
    </row>
    <row r="218" spans="2:65" s="13" customFormat="1" ht="11.25">
      <c r="B218" s="154"/>
      <c r="D218" s="144" t="s">
        <v>139</v>
      </c>
      <c r="E218" s="155" t="s">
        <v>1</v>
      </c>
      <c r="F218" s="156" t="s">
        <v>205</v>
      </c>
      <c r="H218" s="157">
        <v>24.2</v>
      </c>
      <c r="I218" s="158"/>
      <c r="L218" s="154"/>
      <c r="M218" s="159"/>
      <c r="T218" s="160"/>
      <c r="AT218" s="155" t="s">
        <v>139</v>
      </c>
      <c r="AU218" s="155" t="s">
        <v>90</v>
      </c>
      <c r="AV218" s="13" t="s">
        <v>90</v>
      </c>
      <c r="AW218" s="13" t="s">
        <v>36</v>
      </c>
      <c r="AX218" s="13" t="s">
        <v>80</v>
      </c>
      <c r="AY218" s="155" t="s">
        <v>128</v>
      </c>
    </row>
    <row r="219" spans="2:65" s="14" customFormat="1" ht="11.25">
      <c r="B219" s="161"/>
      <c r="D219" s="144" t="s">
        <v>139</v>
      </c>
      <c r="E219" s="162" t="s">
        <v>1</v>
      </c>
      <c r="F219" s="163" t="s">
        <v>149</v>
      </c>
      <c r="H219" s="164">
        <v>26.6</v>
      </c>
      <c r="I219" s="165"/>
      <c r="L219" s="161"/>
      <c r="M219" s="166"/>
      <c r="T219" s="167"/>
      <c r="AT219" s="162" t="s">
        <v>139</v>
      </c>
      <c r="AU219" s="162" t="s">
        <v>90</v>
      </c>
      <c r="AV219" s="14" t="s">
        <v>135</v>
      </c>
      <c r="AW219" s="14" t="s">
        <v>36</v>
      </c>
      <c r="AX219" s="14" t="s">
        <v>88</v>
      </c>
      <c r="AY219" s="162" t="s">
        <v>128</v>
      </c>
    </row>
    <row r="220" spans="2:65" s="1" customFormat="1" ht="33" customHeight="1">
      <c r="B220" s="31"/>
      <c r="C220" s="131" t="s">
        <v>206</v>
      </c>
      <c r="D220" s="131" t="s">
        <v>130</v>
      </c>
      <c r="E220" s="132" t="s">
        <v>207</v>
      </c>
      <c r="F220" s="133" t="s">
        <v>208</v>
      </c>
      <c r="G220" s="134" t="s">
        <v>209</v>
      </c>
      <c r="H220" s="135">
        <v>11</v>
      </c>
      <c r="I220" s="136"/>
      <c r="J220" s="137">
        <f>ROUND(I220*H220,2)</f>
        <v>0</v>
      </c>
      <c r="K220" s="133" t="s">
        <v>134</v>
      </c>
      <c r="L220" s="31"/>
      <c r="M220" s="138" t="s">
        <v>1</v>
      </c>
      <c r="N220" s="139" t="s">
        <v>45</v>
      </c>
      <c r="P220" s="140">
        <f>O220*H220</f>
        <v>0</v>
      </c>
      <c r="Q220" s="140">
        <v>6.4999999999999997E-4</v>
      </c>
      <c r="R220" s="140">
        <f>Q220*H220</f>
        <v>7.1500000000000001E-3</v>
      </c>
      <c r="S220" s="140">
        <v>0</v>
      </c>
      <c r="T220" s="141">
        <f>S220*H220</f>
        <v>0</v>
      </c>
      <c r="AR220" s="142" t="s">
        <v>135</v>
      </c>
      <c r="AT220" s="142" t="s">
        <v>130</v>
      </c>
      <c r="AU220" s="142" t="s">
        <v>90</v>
      </c>
      <c r="AY220" s="16" t="s">
        <v>128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6" t="s">
        <v>88</v>
      </c>
      <c r="BK220" s="143">
        <f>ROUND(I220*H220,2)</f>
        <v>0</v>
      </c>
      <c r="BL220" s="16" t="s">
        <v>135</v>
      </c>
      <c r="BM220" s="142" t="s">
        <v>210</v>
      </c>
    </row>
    <row r="221" spans="2:65" s="1" customFormat="1" ht="19.5">
      <c r="B221" s="31"/>
      <c r="D221" s="144" t="s">
        <v>137</v>
      </c>
      <c r="F221" s="145" t="s">
        <v>211</v>
      </c>
      <c r="I221" s="146"/>
      <c r="L221" s="31"/>
      <c r="M221" s="147"/>
      <c r="T221" s="55"/>
      <c r="AT221" s="16" t="s">
        <v>137</v>
      </c>
      <c r="AU221" s="16" t="s">
        <v>90</v>
      </c>
    </row>
    <row r="222" spans="2:65" s="12" customFormat="1" ht="11.25">
      <c r="B222" s="148"/>
      <c r="D222" s="144" t="s">
        <v>139</v>
      </c>
      <c r="E222" s="149" t="s">
        <v>1</v>
      </c>
      <c r="F222" s="150" t="s">
        <v>180</v>
      </c>
      <c r="H222" s="149" t="s">
        <v>1</v>
      </c>
      <c r="I222" s="151"/>
      <c r="L222" s="148"/>
      <c r="M222" s="152"/>
      <c r="T222" s="153"/>
      <c r="AT222" s="149" t="s">
        <v>139</v>
      </c>
      <c r="AU222" s="149" t="s">
        <v>90</v>
      </c>
      <c r="AV222" s="12" t="s">
        <v>88</v>
      </c>
      <c r="AW222" s="12" t="s">
        <v>36</v>
      </c>
      <c r="AX222" s="12" t="s">
        <v>80</v>
      </c>
      <c r="AY222" s="149" t="s">
        <v>128</v>
      </c>
    </row>
    <row r="223" spans="2:65" s="13" customFormat="1" ht="11.25">
      <c r="B223" s="154"/>
      <c r="D223" s="144" t="s">
        <v>139</v>
      </c>
      <c r="E223" s="155" t="s">
        <v>1</v>
      </c>
      <c r="F223" s="156" t="s">
        <v>212</v>
      </c>
      <c r="H223" s="157">
        <v>11</v>
      </c>
      <c r="I223" s="158"/>
      <c r="L223" s="154"/>
      <c r="M223" s="159"/>
      <c r="T223" s="160"/>
      <c r="AT223" s="155" t="s">
        <v>139</v>
      </c>
      <c r="AU223" s="155" t="s">
        <v>90</v>
      </c>
      <c r="AV223" s="13" t="s">
        <v>90</v>
      </c>
      <c r="AW223" s="13" t="s">
        <v>36</v>
      </c>
      <c r="AX223" s="13" t="s">
        <v>88</v>
      </c>
      <c r="AY223" s="155" t="s">
        <v>128</v>
      </c>
    </row>
    <row r="224" spans="2:65" s="1" customFormat="1" ht="37.9" customHeight="1">
      <c r="B224" s="31"/>
      <c r="C224" s="131" t="s">
        <v>212</v>
      </c>
      <c r="D224" s="131" t="s">
        <v>130</v>
      </c>
      <c r="E224" s="132" t="s">
        <v>213</v>
      </c>
      <c r="F224" s="133" t="s">
        <v>214</v>
      </c>
      <c r="G224" s="134" t="s">
        <v>209</v>
      </c>
      <c r="H224" s="135">
        <v>11</v>
      </c>
      <c r="I224" s="136"/>
      <c r="J224" s="137">
        <f>ROUND(I224*H224,2)</f>
        <v>0</v>
      </c>
      <c r="K224" s="133" t="s">
        <v>134</v>
      </c>
      <c r="L224" s="31"/>
      <c r="M224" s="138" t="s">
        <v>1</v>
      </c>
      <c r="N224" s="139" t="s">
        <v>45</v>
      </c>
      <c r="P224" s="140">
        <f>O224*H224</f>
        <v>0</v>
      </c>
      <c r="Q224" s="140">
        <v>0</v>
      </c>
      <c r="R224" s="140">
        <f>Q224*H224</f>
        <v>0</v>
      </c>
      <c r="S224" s="140">
        <v>0</v>
      </c>
      <c r="T224" s="141">
        <f>S224*H224</f>
        <v>0</v>
      </c>
      <c r="AR224" s="142" t="s">
        <v>135</v>
      </c>
      <c r="AT224" s="142" t="s">
        <v>130</v>
      </c>
      <c r="AU224" s="142" t="s">
        <v>90</v>
      </c>
      <c r="AY224" s="16" t="s">
        <v>128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6" t="s">
        <v>88</v>
      </c>
      <c r="BK224" s="143">
        <f>ROUND(I224*H224,2)</f>
        <v>0</v>
      </c>
      <c r="BL224" s="16" t="s">
        <v>135</v>
      </c>
      <c r="BM224" s="142" t="s">
        <v>215</v>
      </c>
    </row>
    <row r="225" spans="2:65" s="1" customFormat="1" ht="19.5">
      <c r="B225" s="31"/>
      <c r="D225" s="144" t="s">
        <v>137</v>
      </c>
      <c r="F225" s="145" t="s">
        <v>216</v>
      </c>
      <c r="I225" s="146"/>
      <c r="L225" s="31"/>
      <c r="M225" s="147"/>
      <c r="T225" s="55"/>
      <c r="AT225" s="16" t="s">
        <v>137</v>
      </c>
      <c r="AU225" s="16" t="s">
        <v>90</v>
      </c>
    </row>
    <row r="226" spans="2:65" s="1" customFormat="1" ht="21.75" customHeight="1">
      <c r="B226" s="31"/>
      <c r="C226" s="131" t="s">
        <v>217</v>
      </c>
      <c r="D226" s="131" t="s">
        <v>130</v>
      </c>
      <c r="E226" s="132" t="s">
        <v>218</v>
      </c>
      <c r="F226" s="133" t="s">
        <v>219</v>
      </c>
      <c r="G226" s="134" t="s">
        <v>133</v>
      </c>
      <c r="H226" s="135">
        <v>18</v>
      </c>
      <c r="I226" s="136"/>
      <c r="J226" s="137">
        <f>ROUND(I226*H226,2)</f>
        <v>0</v>
      </c>
      <c r="K226" s="133" t="s">
        <v>134</v>
      </c>
      <c r="L226" s="31"/>
      <c r="M226" s="138" t="s">
        <v>1</v>
      </c>
      <c r="N226" s="139" t="s">
        <v>45</v>
      </c>
      <c r="P226" s="140">
        <f>O226*H226</f>
        <v>0</v>
      </c>
      <c r="Q226" s="140">
        <v>6.4000000000000005E-4</v>
      </c>
      <c r="R226" s="140">
        <f>Q226*H226</f>
        <v>1.1520000000000001E-2</v>
      </c>
      <c r="S226" s="140">
        <v>0</v>
      </c>
      <c r="T226" s="141">
        <f>S226*H226</f>
        <v>0</v>
      </c>
      <c r="AR226" s="142" t="s">
        <v>135</v>
      </c>
      <c r="AT226" s="142" t="s">
        <v>130</v>
      </c>
      <c r="AU226" s="142" t="s">
        <v>90</v>
      </c>
      <c r="AY226" s="16" t="s">
        <v>128</v>
      </c>
      <c r="BE226" s="143">
        <f>IF(N226="základní",J226,0)</f>
        <v>0</v>
      </c>
      <c r="BF226" s="143">
        <f>IF(N226="snížená",J226,0)</f>
        <v>0</v>
      </c>
      <c r="BG226" s="143">
        <f>IF(N226="zákl. přenesená",J226,0)</f>
        <v>0</v>
      </c>
      <c r="BH226" s="143">
        <f>IF(N226="sníž. přenesená",J226,0)</f>
        <v>0</v>
      </c>
      <c r="BI226" s="143">
        <f>IF(N226="nulová",J226,0)</f>
        <v>0</v>
      </c>
      <c r="BJ226" s="16" t="s">
        <v>88</v>
      </c>
      <c r="BK226" s="143">
        <f>ROUND(I226*H226,2)</f>
        <v>0</v>
      </c>
      <c r="BL226" s="16" t="s">
        <v>135</v>
      </c>
      <c r="BM226" s="142" t="s">
        <v>220</v>
      </c>
    </row>
    <row r="227" spans="2:65" s="1" customFormat="1" ht="19.5">
      <c r="B227" s="31"/>
      <c r="D227" s="144" t="s">
        <v>137</v>
      </c>
      <c r="F227" s="145" t="s">
        <v>221</v>
      </c>
      <c r="I227" s="146"/>
      <c r="L227" s="31"/>
      <c r="M227" s="147"/>
      <c r="T227" s="55"/>
      <c r="AT227" s="16" t="s">
        <v>137</v>
      </c>
      <c r="AU227" s="16" t="s">
        <v>90</v>
      </c>
    </row>
    <row r="228" spans="2:65" s="12" customFormat="1" ht="11.25">
      <c r="B228" s="148"/>
      <c r="D228" s="144" t="s">
        <v>139</v>
      </c>
      <c r="E228" s="149" t="s">
        <v>1</v>
      </c>
      <c r="F228" s="150" t="s">
        <v>180</v>
      </c>
      <c r="H228" s="149" t="s">
        <v>1</v>
      </c>
      <c r="I228" s="151"/>
      <c r="L228" s="148"/>
      <c r="M228" s="152"/>
      <c r="T228" s="153"/>
      <c r="AT228" s="149" t="s">
        <v>139</v>
      </c>
      <c r="AU228" s="149" t="s">
        <v>90</v>
      </c>
      <c r="AV228" s="12" t="s">
        <v>88</v>
      </c>
      <c r="AW228" s="12" t="s">
        <v>36</v>
      </c>
      <c r="AX228" s="12" t="s">
        <v>80</v>
      </c>
      <c r="AY228" s="149" t="s">
        <v>128</v>
      </c>
    </row>
    <row r="229" spans="2:65" s="13" customFormat="1" ht="11.25">
      <c r="B229" s="154"/>
      <c r="D229" s="144" t="s">
        <v>139</v>
      </c>
      <c r="E229" s="155" t="s">
        <v>1</v>
      </c>
      <c r="F229" s="156" t="s">
        <v>222</v>
      </c>
      <c r="H229" s="157">
        <v>18</v>
      </c>
      <c r="I229" s="158"/>
      <c r="L229" s="154"/>
      <c r="M229" s="159"/>
      <c r="T229" s="160"/>
      <c r="AT229" s="155" t="s">
        <v>139</v>
      </c>
      <c r="AU229" s="155" t="s">
        <v>90</v>
      </c>
      <c r="AV229" s="13" t="s">
        <v>90</v>
      </c>
      <c r="AW229" s="13" t="s">
        <v>36</v>
      </c>
      <c r="AX229" s="13" t="s">
        <v>88</v>
      </c>
      <c r="AY229" s="155" t="s">
        <v>128</v>
      </c>
    </row>
    <row r="230" spans="2:65" s="1" customFormat="1" ht="24.2" customHeight="1">
      <c r="B230" s="31"/>
      <c r="C230" s="131" t="s">
        <v>223</v>
      </c>
      <c r="D230" s="131" t="s">
        <v>130</v>
      </c>
      <c r="E230" s="132" t="s">
        <v>224</v>
      </c>
      <c r="F230" s="133" t="s">
        <v>225</v>
      </c>
      <c r="G230" s="134" t="s">
        <v>133</v>
      </c>
      <c r="H230" s="135">
        <v>18</v>
      </c>
      <c r="I230" s="136"/>
      <c r="J230" s="137">
        <f>ROUND(I230*H230,2)</f>
        <v>0</v>
      </c>
      <c r="K230" s="133" t="s">
        <v>134</v>
      </c>
      <c r="L230" s="31"/>
      <c r="M230" s="138" t="s">
        <v>1</v>
      </c>
      <c r="N230" s="139" t="s">
        <v>45</v>
      </c>
      <c r="P230" s="140">
        <f>O230*H230</f>
        <v>0</v>
      </c>
      <c r="Q230" s="140">
        <v>0</v>
      </c>
      <c r="R230" s="140">
        <f>Q230*H230</f>
        <v>0</v>
      </c>
      <c r="S230" s="140">
        <v>0</v>
      </c>
      <c r="T230" s="141">
        <f>S230*H230</f>
        <v>0</v>
      </c>
      <c r="AR230" s="142" t="s">
        <v>135</v>
      </c>
      <c r="AT230" s="142" t="s">
        <v>130</v>
      </c>
      <c r="AU230" s="142" t="s">
        <v>90</v>
      </c>
      <c r="AY230" s="16" t="s">
        <v>128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16" t="s">
        <v>88</v>
      </c>
      <c r="BK230" s="143">
        <f>ROUND(I230*H230,2)</f>
        <v>0</v>
      </c>
      <c r="BL230" s="16" t="s">
        <v>135</v>
      </c>
      <c r="BM230" s="142" t="s">
        <v>226</v>
      </c>
    </row>
    <row r="231" spans="2:65" s="1" customFormat="1" ht="19.5">
      <c r="B231" s="31"/>
      <c r="D231" s="144" t="s">
        <v>137</v>
      </c>
      <c r="F231" s="145" t="s">
        <v>227</v>
      </c>
      <c r="I231" s="146"/>
      <c r="L231" s="31"/>
      <c r="M231" s="147"/>
      <c r="T231" s="55"/>
      <c r="AT231" s="16" t="s">
        <v>137</v>
      </c>
      <c r="AU231" s="16" t="s">
        <v>90</v>
      </c>
    </row>
    <row r="232" spans="2:65" s="12" customFormat="1" ht="11.25">
      <c r="B232" s="148"/>
      <c r="D232" s="144" t="s">
        <v>139</v>
      </c>
      <c r="E232" s="149" t="s">
        <v>1</v>
      </c>
      <c r="F232" s="150" t="s">
        <v>180</v>
      </c>
      <c r="H232" s="149" t="s">
        <v>1</v>
      </c>
      <c r="I232" s="151"/>
      <c r="L232" s="148"/>
      <c r="M232" s="152"/>
      <c r="T232" s="153"/>
      <c r="AT232" s="149" t="s">
        <v>139</v>
      </c>
      <c r="AU232" s="149" t="s">
        <v>90</v>
      </c>
      <c r="AV232" s="12" t="s">
        <v>88</v>
      </c>
      <c r="AW232" s="12" t="s">
        <v>36</v>
      </c>
      <c r="AX232" s="12" t="s">
        <v>80</v>
      </c>
      <c r="AY232" s="149" t="s">
        <v>128</v>
      </c>
    </row>
    <row r="233" spans="2:65" s="13" customFormat="1" ht="11.25">
      <c r="B233" s="154"/>
      <c r="D233" s="144" t="s">
        <v>139</v>
      </c>
      <c r="E233" s="155" t="s">
        <v>1</v>
      </c>
      <c r="F233" s="156" t="s">
        <v>222</v>
      </c>
      <c r="H233" s="157">
        <v>18</v>
      </c>
      <c r="I233" s="158"/>
      <c r="L233" s="154"/>
      <c r="M233" s="159"/>
      <c r="T233" s="160"/>
      <c r="AT233" s="155" t="s">
        <v>139</v>
      </c>
      <c r="AU233" s="155" t="s">
        <v>90</v>
      </c>
      <c r="AV233" s="13" t="s">
        <v>90</v>
      </c>
      <c r="AW233" s="13" t="s">
        <v>36</v>
      </c>
      <c r="AX233" s="13" t="s">
        <v>88</v>
      </c>
      <c r="AY233" s="155" t="s">
        <v>128</v>
      </c>
    </row>
    <row r="234" spans="2:65" s="1" customFormat="1" ht="24.2" customHeight="1">
      <c r="B234" s="31"/>
      <c r="C234" s="131" t="s">
        <v>228</v>
      </c>
      <c r="D234" s="131" t="s">
        <v>130</v>
      </c>
      <c r="E234" s="132" t="s">
        <v>229</v>
      </c>
      <c r="F234" s="133" t="s">
        <v>230</v>
      </c>
      <c r="G234" s="134" t="s">
        <v>170</v>
      </c>
      <c r="H234" s="135">
        <v>240</v>
      </c>
      <c r="I234" s="136"/>
      <c r="J234" s="137">
        <f>ROUND(I234*H234,2)</f>
        <v>0</v>
      </c>
      <c r="K234" s="133" t="s">
        <v>134</v>
      </c>
      <c r="L234" s="31"/>
      <c r="M234" s="138" t="s">
        <v>1</v>
      </c>
      <c r="N234" s="139" t="s">
        <v>45</v>
      </c>
      <c r="P234" s="140">
        <f>O234*H234</f>
        <v>0</v>
      </c>
      <c r="Q234" s="140">
        <v>2.9999999999999997E-4</v>
      </c>
      <c r="R234" s="140">
        <f>Q234*H234</f>
        <v>7.1999999999999995E-2</v>
      </c>
      <c r="S234" s="140">
        <v>0</v>
      </c>
      <c r="T234" s="141">
        <f>S234*H234</f>
        <v>0</v>
      </c>
      <c r="AR234" s="142" t="s">
        <v>135</v>
      </c>
      <c r="AT234" s="142" t="s">
        <v>130</v>
      </c>
      <c r="AU234" s="142" t="s">
        <v>90</v>
      </c>
      <c r="AY234" s="16" t="s">
        <v>128</v>
      </c>
      <c r="BE234" s="143">
        <f>IF(N234="základní",J234,0)</f>
        <v>0</v>
      </c>
      <c r="BF234" s="143">
        <f>IF(N234="snížená",J234,0)</f>
        <v>0</v>
      </c>
      <c r="BG234" s="143">
        <f>IF(N234="zákl. přenesená",J234,0)</f>
        <v>0</v>
      </c>
      <c r="BH234" s="143">
        <f>IF(N234="sníž. přenesená",J234,0)</f>
        <v>0</v>
      </c>
      <c r="BI234" s="143">
        <f>IF(N234="nulová",J234,0)</f>
        <v>0</v>
      </c>
      <c r="BJ234" s="16" t="s">
        <v>88</v>
      </c>
      <c r="BK234" s="143">
        <f>ROUND(I234*H234,2)</f>
        <v>0</v>
      </c>
      <c r="BL234" s="16" t="s">
        <v>135</v>
      </c>
      <c r="BM234" s="142" t="s">
        <v>231</v>
      </c>
    </row>
    <row r="235" spans="2:65" s="1" customFormat="1" ht="29.25">
      <c r="B235" s="31"/>
      <c r="D235" s="144" t="s">
        <v>137</v>
      </c>
      <c r="F235" s="145" t="s">
        <v>232</v>
      </c>
      <c r="I235" s="146"/>
      <c r="L235" s="31"/>
      <c r="M235" s="147"/>
      <c r="T235" s="55"/>
      <c r="AT235" s="16" t="s">
        <v>137</v>
      </c>
      <c r="AU235" s="16" t="s">
        <v>90</v>
      </c>
    </row>
    <row r="236" spans="2:65" s="12" customFormat="1" ht="11.25">
      <c r="B236" s="148"/>
      <c r="D236" s="144" t="s">
        <v>139</v>
      </c>
      <c r="E236" s="149" t="s">
        <v>1</v>
      </c>
      <c r="F236" s="150" t="s">
        <v>180</v>
      </c>
      <c r="H236" s="149" t="s">
        <v>1</v>
      </c>
      <c r="I236" s="151"/>
      <c r="L236" s="148"/>
      <c r="M236" s="152"/>
      <c r="T236" s="153"/>
      <c r="AT236" s="149" t="s">
        <v>139</v>
      </c>
      <c r="AU236" s="149" t="s">
        <v>90</v>
      </c>
      <c r="AV236" s="12" t="s">
        <v>88</v>
      </c>
      <c r="AW236" s="12" t="s">
        <v>36</v>
      </c>
      <c r="AX236" s="12" t="s">
        <v>80</v>
      </c>
      <c r="AY236" s="149" t="s">
        <v>128</v>
      </c>
    </row>
    <row r="237" spans="2:65" s="12" customFormat="1" ht="11.25">
      <c r="B237" s="148"/>
      <c r="D237" s="144" t="s">
        <v>139</v>
      </c>
      <c r="E237" s="149" t="s">
        <v>1</v>
      </c>
      <c r="F237" s="150" t="s">
        <v>233</v>
      </c>
      <c r="H237" s="149" t="s">
        <v>1</v>
      </c>
      <c r="I237" s="151"/>
      <c r="L237" s="148"/>
      <c r="M237" s="152"/>
      <c r="T237" s="153"/>
      <c r="AT237" s="149" t="s">
        <v>139</v>
      </c>
      <c r="AU237" s="149" t="s">
        <v>90</v>
      </c>
      <c r="AV237" s="12" t="s">
        <v>88</v>
      </c>
      <c r="AW237" s="12" t="s">
        <v>36</v>
      </c>
      <c r="AX237" s="12" t="s">
        <v>80</v>
      </c>
      <c r="AY237" s="149" t="s">
        <v>128</v>
      </c>
    </row>
    <row r="238" spans="2:65" s="13" customFormat="1" ht="11.25">
      <c r="B238" s="154"/>
      <c r="D238" s="144" t="s">
        <v>139</v>
      </c>
      <c r="E238" s="155" t="s">
        <v>1</v>
      </c>
      <c r="F238" s="156" t="s">
        <v>234</v>
      </c>
      <c r="H238" s="157">
        <v>240</v>
      </c>
      <c r="I238" s="158"/>
      <c r="L238" s="154"/>
      <c r="M238" s="159"/>
      <c r="T238" s="160"/>
      <c r="AT238" s="155" t="s">
        <v>139</v>
      </c>
      <c r="AU238" s="155" t="s">
        <v>90</v>
      </c>
      <c r="AV238" s="13" t="s">
        <v>90</v>
      </c>
      <c r="AW238" s="13" t="s">
        <v>36</v>
      </c>
      <c r="AX238" s="13" t="s">
        <v>80</v>
      </c>
      <c r="AY238" s="155" t="s">
        <v>128</v>
      </c>
    </row>
    <row r="239" spans="2:65" s="14" customFormat="1" ht="11.25">
      <c r="B239" s="161"/>
      <c r="D239" s="144" t="s">
        <v>139</v>
      </c>
      <c r="E239" s="162" t="s">
        <v>1</v>
      </c>
      <c r="F239" s="163" t="s">
        <v>149</v>
      </c>
      <c r="H239" s="164">
        <v>240</v>
      </c>
      <c r="I239" s="165"/>
      <c r="L239" s="161"/>
      <c r="M239" s="166"/>
      <c r="T239" s="167"/>
      <c r="AT239" s="162" t="s">
        <v>139</v>
      </c>
      <c r="AU239" s="162" t="s">
        <v>90</v>
      </c>
      <c r="AV239" s="14" t="s">
        <v>135</v>
      </c>
      <c r="AW239" s="14" t="s">
        <v>36</v>
      </c>
      <c r="AX239" s="14" t="s">
        <v>88</v>
      </c>
      <c r="AY239" s="162" t="s">
        <v>128</v>
      </c>
    </row>
    <row r="240" spans="2:65" s="1" customFormat="1" ht="33" customHeight="1">
      <c r="B240" s="31"/>
      <c r="C240" s="131" t="s">
        <v>8</v>
      </c>
      <c r="D240" s="131" t="s">
        <v>130</v>
      </c>
      <c r="E240" s="132" t="s">
        <v>235</v>
      </c>
      <c r="F240" s="133" t="s">
        <v>236</v>
      </c>
      <c r="G240" s="134" t="s">
        <v>170</v>
      </c>
      <c r="H240" s="135">
        <v>240</v>
      </c>
      <c r="I240" s="136"/>
      <c r="J240" s="137">
        <f>ROUND(I240*H240,2)</f>
        <v>0</v>
      </c>
      <c r="K240" s="133" t="s">
        <v>134</v>
      </c>
      <c r="L240" s="31"/>
      <c r="M240" s="138" t="s">
        <v>1</v>
      </c>
      <c r="N240" s="139" t="s">
        <v>45</v>
      </c>
      <c r="P240" s="140">
        <f>O240*H240</f>
        <v>0</v>
      </c>
      <c r="Q240" s="140">
        <v>0</v>
      </c>
      <c r="R240" s="140">
        <f>Q240*H240</f>
        <v>0</v>
      </c>
      <c r="S240" s="140">
        <v>0</v>
      </c>
      <c r="T240" s="141">
        <f>S240*H240</f>
        <v>0</v>
      </c>
      <c r="AR240" s="142" t="s">
        <v>135</v>
      </c>
      <c r="AT240" s="142" t="s">
        <v>130</v>
      </c>
      <c r="AU240" s="142" t="s">
        <v>90</v>
      </c>
      <c r="AY240" s="16" t="s">
        <v>128</v>
      </c>
      <c r="BE240" s="143">
        <f>IF(N240="základní",J240,0)</f>
        <v>0</v>
      </c>
      <c r="BF240" s="143">
        <f>IF(N240="snížená",J240,0)</f>
        <v>0</v>
      </c>
      <c r="BG240" s="143">
        <f>IF(N240="zákl. přenesená",J240,0)</f>
        <v>0</v>
      </c>
      <c r="BH240" s="143">
        <f>IF(N240="sníž. přenesená",J240,0)</f>
        <v>0</v>
      </c>
      <c r="BI240" s="143">
        <f>IF(N240="nulová",J240,0)</f>
        <v>0</v>
      </c>
      <c r="BJ240" s="16" t="s">
        <v>88</v>
      </c>
      <c r="BK240" s="143">
        <f>ROUND(I240*H240,2)</f>
        <v>0</v>
      </c>
      <c r="BL240" s="16" t="s">
        <v>135</v>
      </c>
      <c r="BM240" s="142" t="s">
        <v>237</v>
      </c>
    </row>
    <row r="241" spans="2:65" s="1" customFormat="1" ht="29.25">
      <c r="B241" s="31"/>
      <c r="D241" s="144" t="s">
        <v>137</v>
      </c>
      <c r="F241" s="145" t="s">
        <v>238</v>
      </c>
      <c r="I241" s="146"/>
      <c r="L241" s="31"/>
      <c r="M241" s="147"/>
      <c r="T241" s="55"/>
      <c r="AT241" s="16" t="s">
        <v>137</v>
      </c>
      <c r="AU241" s="16" t="s">
        <v>90</v>
      </c>
    </row>
    <row r="242" spans="2:65" s="12" customFormat="1" ht="11.25">
      <c r="B242" s="148"/>
      <c r="D242" s="144" t="s">
        <v>139</v>
      </c>
      <c r="E242" s="149" t="s">
        <v>1</v>
      </c>
      <c r="F242" s="150" t="s">
        <v>180</v>
      </c>
      <c r="H242" s="149" t="s">
        <v>1</v>
      </c>
      <c r="I242" s="151"/>
      <c r="L242" s="148"/>
      <c r="M242" s="152"/>
      <c r="T242" s="153"/>
      <c r="AT242" s="149" t="s">
        <v>139</v>
      </c>
      <c r="AU242" s="149" t="s">
        <v>90</v>
      </c>
      <c r="AV242" s="12" t="s">
        <v>88</v>
      </c>
      <c r="AW242" s="12" t="s">
        <v>36</v>
      </c>
      <c r="AX242" s="12" t="s">
        <v>80</v>
      </c>
      <c r="AY242" s="149" t="s">
        <v>128</v>
      </c>
    </row>
    <row r="243" spans="2:65" s="12" customFormat="1" ht="11.25">
      <c r="B243" s="148"/>
      <c r="D243" s="144" t="s">
        <v>139</v>
      </c>
      <c r="E243" s="149" t="s">
        <v>1</v>
      </c>
      <c r="F243" s="150" t="s">
        <v>233</v>
      </c>
      <c r="H243" s="149" t="s">
        <v>1</v>
      </c>
      <c r="I243" s="151"/>
      <c r="L243" s="148"/>
      <c r="M243" s="152"/>
      <c r="T243" s="153"/>
      <c r="AT243" s="149" t="s">
        <v>139</v>
      </c>
      <c r="AU243" s="149" t="s">
        <v>90</v>
      </c>
      <c r="AV243" s="12" t="s">
        <v>88</v>
      </c>
      <c r="AW243" s="12" t="s">
        <v>36</v>
      </c>
      <c r="AX243" s="12" t="s">
        <v>80</v>
      </c>
      <c r="AY243" s="149" t="s">
        <v>128</v>
      </c>
    </row>
    <row r="244" spans="2:65" s="13" customFormat="1" ht="11.25">
      <c r="B244" s="154"/>
      <c r="D244" s="144" t="s">
        <v>139</v>
      </c>
      <c r="E244" s="155" t="s">
        <v>1</v>
      </c>
      <c r="F244" s="156" t="s">
        <v>234</v>
      </c>
      <c r="H244" s="157">
        <v>240</v>
      </c>
      <c r="I244" s="158"/>
      <c r="L244" s="154"/>
      <c r="M244" s="159"/>
      <c r="T244" s="160"/>
      <c r="AT244" s="155" t="s">
        <v>139</v>
      </c>
      <c r="AU244" s="155" t="s">
        <v>90</v>
      </c>
      <c r="AV244" s="13" t="s">
        <v>90</v>
      </c>
      <c r="AW244" s="13" t="s">
        <v>36</v>
      </c>
      <c r="AX244" s="13" t="s">
        <v>80</v>
      </c>
      <c r="AY244" s="155" t="s">
        <v>128</v>
      </c>
    </row>
    <row r="245" spans="2:65" s="14" customFormat="1" ht="11.25">
      <c r="B245" s="161"/>
      <c r="D245" s="144" t="s">
        <v>139</v>
      </c>
      <c r="E245" s="162" t="s">
        <v>1</v>
      </c>
      <c r="F245" s="163" t="s">
        <v>149</v>
      </c>
      <c r="H245" s="164">
        <v>240</v>
      </c>
      <c r="I245" s="165"/>
      <c r="L245" s="161"/>
      <c r="M245" s="166"/>
      <c r="T245" s="167"/>
      <c r="AT245" s="162" t="s">
        <v>139</v>
      </c>
      <c r="AU245" s="162" t="s">
        <v>90</v>
      </c>
      <c r="AV245" s="14" t="s">
        <v>135</v>
      </c>
      <c r="AW245" s="14" t="s">
        <v>36</v>
      </c>
      <c r="AX245" s="14" t="s">
        <v>88</v>
      </c>
      <c r="AY245" s="162" t="s">
        <v>128</v>
      </c>
    </row>
    <row r="246" spans="2:65" s="1" customFormat="1" ht="33" customHeight="1">
      <c r="B246" s="31"/>
      <c r="C246" s="131" t="s">
        <v>239</v>
      </c>
      <c r="D246" s="131" t="s">
        <v>130</v>
      </c>
      <c r="E246" s="132" t="s">
        <v>240</v>
      </c>
      <c r="F246" s="133" t="s">
        <v>241</v>
      </c>
      <c r="G246" s="134" t="s">
        <v>242</v>
      </c>
      <c r="H246" s="135">
        <v>655.92</v>
      </c>
      <c r="I246" s="136"/>
      <c r="J246" s="137">
        <f>ROUND(I246*H246,2)</f>
        <v>0</v>
      </c>
      <c r="K246" s="133" t="s">
        <v>134</v>
      </c>
      <c r="L246" s="31"/>
      <c r="M246" s="138" t="s">
        <v>1</v>
      </c>
      <c r="N246" s="139" t="s">
        <v>45</v>
      </c>
      <c r="P246" s="140">
        <f>O246*H246</f>
        <v>0</v>
      </c>
      <c r="Q246" s="140">
        <v>0</v>
      </c>
      <c r="R246" s="140">
        <f>Q246*H246</f>
        <v>0</v>
      </c>
      <c r="S246" s="140">
        <v>0</v>
      </c>
      <c r="T246" s="141">
        <f>S246*H246</f>
        <v>0</v>
      </c>
      <c r="AR246" s="142" t="s">
        <v>135</v>
      </c>
      <c r="AT246" s="142" t="s">
        <v>130</v>
      </c>
      <c r="AU246" s="142" t="s">
        <v>90</v>
      </c>
      <c r="AY246" s="16" t="s">
        <v>128</v>
      </c>
      <c r="BE246" s="143">
        <f>IF(N246="základní",J246,0)</f>
        <v>0</v>
      </c>
      <c r="BF246" s="143">
        <f>IF(N246="snížená",J246,0)</f>
        <v>0</v>
      </c>
      <c r="BG246" s="143">
        <f>IF(N246="zákl. přenesená",J246,0)</f>
        <v>0</v>
      </c>
      <c r="BH246" s="143">
        <f>IF(N246="sníž. přenesená",J246,0)</f>
        <v>0</v>
      </c>
      <c r="BI246" s="143">
        <f>IF(N246="nulová",J246,0)</f>
        <v>0</v>
      </c>
      <c r="BJ246" s="16" t="s">
        <v>88</v>
      </c>
      <c r="BK246" s="143">
        <f>ROUND(I246*H246,2)</f>
        <v>0</v>
      </c>
      <c r="BL246" s="16" t="s">
        <v>135</v>
      </c>
      <c r="BM246" s="142" t="s">
        <v>243</v>
      </c>
    </row>
    <row r="247" spans="2:65" s="1" customFormat="1" ht="29.25">
      <c r="B247" s="31"/>
      <c r="D247" s="144" t="s">
        <v>137</v>
      </c>
      <c r="F247" s="145" t="s">
        <v>244</v>
      </c>
      <c r="I247" s="146"/>
      <c r="L247" s="31"/>
      <c r="M247" s="147"/>
      <c r="T247" s="55"/>
      <c r="AT247" s="16" t="s">
        <v>137</v>
      </c>
      <c r="AU247" s="16" t="s">
        <v>90</v>
      </c>
    </row>
    <row r="248" spans="2:65" s="12" customFormat="1" ht="11.25">
      <c r="B248" s="148"/>
      <c r="D248" s="144" t="s">
        <v>139</v>
      </c>
      <c r="E248" s="149" t="s">
        <v>1</v>
      </c>
      <c r="F248" s="150" t="s">
        <v>245</v>
      </c>
      <c r="H248" s="149" t="s">
        <v>1</v>
      </c>
      <c r="I248" s="151"/>
      <c r="L248" s="148"/>
      <c r="M248" s="152"/>
      <c r="T248" s="153"/>
      <c r="AT248" s="149" t="s">
        <v>139</v>
      </c>
      <c r="AU248" s="149" t="s">
        <v>90</v>
      </c>
      <c r="AV248" s="12" t="s">
        <v>88</v>
      </c>
      <c r="AW248" s="12" t="s">
        <v>36</v>
      </c>
      <c r="AX248" s="12" t="s">
        <v>80</v>
      </c>
      <c r="AY248" s="149" t="s">
        <v>128</v>
      </c>
    </row>
    <row r="249" spans="2:65" s="12" customFormat="1" ht="11.25">
      <c r="B249" s="148"/>
      <c r="D249" s="144" t="s">
        <v>139</v>
      </c>
      <c r="E249" s="149" t="s">
        <v>1</v>
      </c>
      <c r="F249" s="150" t="s">
        <v>141</v>
      </c>
      <c r="H249" s="149" t="s">
        <v>1</v>
      </c>
      <c r="I249" s="151"/>
      <c r="L249" s="148"/>
      <c r="M249" s="152"/>
      <c r="T249" s="153"/>
      <c r="AT249" s="149" t="s">
        <v>139</v>
      </c>
      <c r="AU249" s="149" t="s">
        <v>90</v>
      </c>
      <c r="AV249" s="12" t="s">
        <v>88</v>
      </c>
      <c r="AW249" s="12" t="s">
        <v>36</v>
      </c>
      <c r="AX249" s="12" t="s">
        <v>80</v>
      </c>
      <c r="AY249" s="149" t="s">
        <v>128</v>
      </c>
    </row>
    <row r="250" spans="2:65" s="13" customFormat="1" ht="11.25">
      <c r="B250" s="154"/>
      <c r="D250" s="144" t="s">
        <v>139</v>
      </c>
      <c r="E250" s="155" t="s">
        <v>1</v>
      </c>
      <c r="F250" s="156" t="s">
        <v>246</v>
      </c>
      <c r="H250" s="157">
        <v>221.76</v>
      </c>
      <c r="I250" s="158"/>
      <c r="L250" s="154"/>
      <c r="M250" s="159"/>
      <c r="T250" s="160"/>
      <c r="AT250" s="155" t="s">
        <v>139</v>
      </c>
      <c r="AU250" s="155" t="s">
        <v>90</v>
      </c>
      <c r="AV250" s="13" t="s">
        <v>90</v>
      </c>
      <c r="AW250" s="13" t="s">
        <v>36</v>
      </c>
      <c r="AX250" s="13" t="s">
        <v>80</v>
      </c>
      <c r="AY250" s="155" t="s">
        <v>128</v>
      </c>
    </row>
    <row r="251" spans="2:65" s="12" customFormat="1" ht="11.25">
      <c r="B251" s="148"/>
      <c r="D251" s="144" t="s">
        <v>139</v>
      </c>
      <c r="E251" s="149" t="s">
        <v>1</v>
      </c>
      <c r="F251" s="150" t="s">
        <v>143</v>
      </c>
      <c r="H251" s="149" t="s">
        <v>1</v>
      </c>
      <c r="I251" s="151"/>
      <c r="L251" s="148"/>
      <c r="M251" s="152"/>
      <c r="T251" s="153"/>
      <c r="AT251" s="149" t="s">
        <v>139</v>
      </c>
      <c r="AU251" s="149" t="s">
        <v>90</v>
      </c>
      <c r="AV251" s="12" t="s">
        <v>88</v>
      </c>
      <c r="AW251" s="12" t="s">
        <v>36</v>
      </c>
      <c r="AX251" s="12" t="s">
        <v>80</v>
      </c>
      <c r="AY251" s="149" t="s">
        <v>128</v>
      </c>
    </row>
    <row r="252" spans="2:65" s="13" customFormat="1" ht="11.25">
      <c r="B252" s="154"/>
      <c r="D252" s="144" t="s">
        <v>139</v>
      </c>
      <c r="E252" s="155" t="s">
        <v>1</v>
      </c>
      <c r="F252" s="156" t="s">
        <v>247</v>
      </c>
      <c r="H252" s="157">
        <v>149.04</v>
      </c>
      <c r="I252" s="158"/>
      <c r="L252" s="154"/>
      <c r="M252" s="159"/>
      <c r="T252" s="160"/>
      <c r="AT252" s="155" t="s">
        <v>139</v>
      </c>
      <c r="AU252" s="155" t="s">
        <v>90</v>
      </c>
      <c r="AV252" s="13" t="s">
        <v>90</v>
      </c>
      <c r="AW252" s="13" t="s">
        <v>36</v>
      </c>
      <c r="AX252" s="13" t="s">
        <v>80</v>
      </c>
      <c r="AY252" s="155" t="s">
        <v>128</v>
      </c>
    </row>
    <row r="253" spans="2:65" s="12" customFormat="1" ht="11.25">
      <c r="B253" s="148"/>
      <c r="D253" s="144" t="s">
        <v>139</v>
      </c>
      <c r="E253" s="149" t="s">
        <v>1</v>
      </c>
      <c r="F253" s="150" t="s">
        <v>145</v>
      </c>
      <c r="H253" s="149" t="s">
        <v>1</v>
      </c>
      <c r="I253" s="151"/>
      <c r="L253" s="148"/>
      <c r="M253" s="152"/>
      <c r="T253" s="153"/>
      <c r="AT253" s="149" t="s">
        <v>139</v>
      </c>
      <c r="AU253" s="149" t="s">
        <v>90</v>
      </c>
      <c r="AV253" s="12" t="s">
        <v>88</v>
      </c>
      <c r="AW253" s="12" t="s">
        <v>36</v>
      </c>
      <c r="AX253" s="12" t="s">
        <v>80</v>
      </c>
      <c r="AY253" s="149" t="s">
        <v>128</v>
      </c>
    </row>
    <row r="254" spans="2:65" s="13" customFormat="1" ht="11.25">
      <c r="B254" s="154"/>
      <c r="D254" s="144" t="s">
        <v>139</v>
      </c>
      <c r="E254" s="155" t="s">
        <v>1</v>
      </c>
      <c r="F254" s="156" t="s">
        <v>248</v>
      </c>
      <c r="H254" s="157">
        <v>232.32</v>
      </c>
      <c r="I254" s="158"/>
      <c r="L254" s="154"/>
      <c r="M254" s="159"/>
      <c r="T254" s="160"/>
      <c r="AT254" s="155" t="s">
        <v>139</v>
      </c>
      <c r="AU254" s="155" t="s">
        <v>90</v>
      </c>
      <c r="AV254" s="13" t="s">
        <v>90</v>
      </c>
      <c r="AW254" s="13" t="s">
        <v>36</v>
      </c>
      <c r="AX254" s="13" t="s">
        <v>80</v>
      </c>
      <c r="AY254" s="155" t="s">
        <v>128</v>
      </c>
    </row>
    <row r="255" spans="2:65" s="12" customFormat="1" ht="11.25">
      <c r="B255" s="148"/>
      <c r="D255" s="144" t="s">
        <v>139</v>
      </c>
      <c r="E255" s="149" t="s">
        <v>1</v>
      </c>
      <c r="F255" s="150" t="s">
        <v>198</v>
      </c>
      <c r="H255" s="149" t="s">
        <v>1</v>
      </c>
      <c r="I255" s="151"/>
      <c r="L255" s="148"/>
      <c r="M255" s="152"/>
      <c r="T255" s="153"/>
      <c r="AT255" s="149" t="s">
        <v>139</v>
      </c>
      <c r="AU255" s="149" t="s">
        <v>90</v>
      </c>
      <c r="AV255" s="12" t="s">
        <v>88</v>
      </c>
      <c r="AW255" s="12" t="s">
        <v>36</v>
      </c>
      <c r="AX255" s="12" t="s">
        <v>80</v>
      </c>
      <c r="AY255" s="149" t="s">
        <v>128</v>
      </c>
    </row>
    <row r="256" spans="2:65" s="13" customFormat="1" ht="11.25">
      <c r="B256" s="154"/>
      <c r="D256" s="144" t="s">
        <v>139</v>
      </c>
      <c r="E256" s="155" t="s">
        <v>1</v>
      </c>
      <c r="F256" s="156" t="s">
        <v>249</v>
      </c>
      <c r="H256" s="157">
        <v>52.8</v>
      </c>
      <c r="I256" s="158"/>
      <c r="L256" s="154"/>
      <c r="M256" s="159"/>
      <c r="T256" s="160"/>
      <c r="AT256" s="155" t="s">
        <v>139</v>
      </c>
      <c r="AU256" s="155" t="s">
        <v>90</v>
      </c>
      <c r="AV256" s="13" t="s">
        <v>90</v>
      </c>
      <c r="AW256" s="13" t="s">
        <v>36</v>
      </c>
      <c r="AX256" s="13" t="s">
        <v>80</v>
      </c>
      <c r="AY256" s="155" t="s">
        <v>128</v>
      </c>
    </row>
    <row r="257" spans="2:65" s="14" customFormat="1" ht="11.25">
      <c r="B257" s="161"/>
      <c r="D257" s="144" t="s">
        <v>139</v>
      </c>
      <c r="E257" s="162" t="s">
        <v>1</v>
      </c>
      <c r="F257" s="163" t="s">
        <v>149</v>
      </c>
      <c r="H257" s="164">
        <v>655.91999999999985</v>
      </c>
      <c r="I257" s="165"/>
      <c r="L257" s="161"/>
      <c r="M257" s="166"/>
      <c r="T257" s="167"/>
      <c r="AT257" s="162" t="s">
        <v>139</v>
      </c>
      <c r="AU257" s="162" t="s">
        <v>90</v>
      </c>
      <c r="AV257" s="14" t="s">
        <v>135</v>
      </c>
      <c r="AW257" s="14" t="s">
        <v>36</v>
      </c>
      <c r="AX257" s="14" t="s">
        <v>88</v>
      </c>
      <c r="AY257" s="162" t="s">
        <v>128</v>
      </c>
    </row>
    <row r="258" spans="2:65" s="1" customFormat="1" ht="24.2" customHeight="1">
      <c r="B258" s="31"/>
      <c r="C258" s="131" t="s">
        <v>250</v>
      </c>
      <c r="D258" s="131" t="s">
        <v>130</v>
      </c>
      <c r="E258" s="132" t="s">
        <v>251</v>
      </c>
      <c r="F258" s="133" t="s">
        <v>252</v>
      </c>
      <c r="G258" s="134" t="s">
        <v>242</v>
      </c>
      <c r="H258" s="135">
        <v>1494.4</v>
      </c>
      <c r="I258" s="136"/>
      <c r="J258" s="137">
        <f>ROUND(I258*H258,2)</f>
        <v>0</v>
      </c>
      <c r="K258" s="133" t="s">
        <v>134</v>
      </c>
      <c r="L258" s="31"/>
      <c r="M258" s="138" t="s">
        <v>1</v>
      </c>
      <c r="N258" s="139" t="s">
        <v>45</v>
      </c>
      <c r="P258" s="140">
        <f>O258*H258</f>
        <v>0</v>
      </c>
      <c r="Q258" s="140">
        <v>0</v>
      </c>
      <c r="R258" s="140">
        <f>Q258*H258</f>
        <v>0</v>
      </c>
      <c r="S258" s="140">
        <v>0</v>
      </c>
      <c r="T258" s="141">
        <f>S258*H258</f>
        <v>0</v>
      </c>
      <c r="AR258" s="142" t="s">
        <v>135</v>
      </c>
      <c r="AT258" s="142" t="s">
        <v>130</v>
      </c>
      <c r="AU258" s="142" t="s">
        <v>90</v>
      </c>
      <c r="AY258" s="16" t="s">
        <v>128</v>
      </c>
      <c r="BE258" s="143">
        <f>IF(N258="základní",J258,0)</f>
        <v>0</v>
      </c>
      <c r="BF258" s="143">
        <f>IF(N258="snížená",J258,0)</f>
        <v>0</v>
      </c>
      <c r="BG258" s="143">
        <f>IF(N258="zákl. přenesená",J258,0)</f>
        <v>0</v>
      </c>
      <c r="BH258" s="143">
        <f>IF(N258="sníž. přenesená",J258,0)</f>
        <v>0</v>
      </c>
      <c r="BI258" s="143">
        <f>IF(N258="nulová",J258,0)</f>
        <v>0</v>
      </c>
      <c r="BJ258" s="16" t="s">
        <v>88</v>
      </c>
      <c r="BK258" s="143">
        <f>ROUND(I258*H258,2)</f>
        <v>0</v>
      </c>
      <c r="BL258" s="16" t="s">
        <v>135</v>
      </c>
      <c r="BM258" s="142" t="s">
        <v>253</v>
      </c>
    </row>
    <row r="259" spans="2:65" s="1" customFormat="1" ht="29.25">
      <c r="B259" s="31"/>
      <c r="D259" s="144" t="s">
        <v>137</v>
      </c>
      <c r="F259" s="145" t="s">
        <v>254</v>
      </c>
      <c r="I259" s="146"/>
      <c r="L259" s="31"/>
      <c r="M259" s="147"/>
      <c r="T259" s="55"/>
      <c r="AT259" s="16" t="s">
        <v>137</v>
      </c>
      <c r="AU259" s="16" t="s">
        <v>90</v>
      </c>
    </row>
    <row r="260" spans="2:65" s="12" customFormat="1" ht="11.25">
      <c r="B260" s="148"/>
      <c r="D260" s="144" t="s">
        <v>139</v>
      </c>
      <c r="E260" s="149" t="s">
        <v>1</v>
      </c>
      <c r="F260" s="150" t="s">
        <v>194</v>
      </c>
      <c r="H260" s="149" t="s">
        <v>1</v>
      </c>
      <c r="I260" s="151"/>
      <c r="L260" s="148"/>
      <c r="M260" s="152"/>
      <c r="T260" s="153"/>
      <c r="AT260" s="149" t="s">
        <v>139</v>
      </c>
      <c r="AU260" s="149" t="s">
        <v>90</v>
      </c>
      <c r="AV260" s="12" t="s">
        <v>88</v>
      </c>
      <c r="AW260" s="12" t="s">
        <v>36</v>
      </c>
      <c r="AX260" s="12" t="s">
        <v>80</v>
      </c>
      <c r="AY260" s="149" t="s">
        <v>128</v>
      </c>
    </row>
    <row r="261" spans="2:65" s="12" customFormat="1" ht="11.25">
      <c r="B261" s="148"/>
      <c r="D261" s="144" t="s">
        <v>139</v>
      </c>
      <c r="E261" s="149" t="s">
        <v>1</v>
      </c>
      <c r="F261" s="150" t="s">
        <v>141</v>
      </c>
      <c r="H261" s="149" t="s">
        <v>1</v>
      </c>
      <c r="I261" s="151"/>
      <c r="L261" s="148"/>
      <c r="M261" s="152"/>
      <c r="T261" s="153"/>
      <c r="AT261" s="149" t="s">
        <v>139</v>
      </c>
      <c r="AU261" s="149" t="s">
        <v>90</v>
      </c>
      <c r="AV261" s="12" t="s">
        <v>88</v>
      </c>
      <c r="AW261" s="12" t="s">
        <v>36</v>
      </c>
      <c r="AX261" s="12" t="s">
        <v>80</v>
      </c>
      <c r="AY261" s="149" t="s">
        <v>128</v>
      </c>
    </row>
    <row r="262" spans="2:65" s="13" customFormat="1" ht="11.25">
      <c r="B262" s="154"/>
      <c r="D262" s="144" t="s">
        <v>139</v>
      </c>
      <c r="E262" s="155" t="s">
        <v>1</v>
      </c>
      <c r="F262" s="156" t="s">
        <v>255</v>
      </c>
      <c r="H262" s="157">
        <v>497.28</v>
      </c>
      <c r="I262" s="158"/>
      <c r="L262" s="154"/>
      <c r="M262" s="159"/>
      <c r="T262" s="160"/>
      <c r="AT262" s="155" t="s">
        <v>139</v>
      </c>
      <c r="AU262" s="155" t="s">
        <v>90</v>
      </c>
      <c r="AV262" s="13" t="s">
        <v>90</v>
      </c>
      <c r="AW262" s="13" t="s">
        <v>36</v>
      </c>
      <c r="AX262" s="13" t="s">
        <v>80</v>
      </c>
      <c r="AY262" s="155" t="s">
        <v>128</v>
      </c>
    </row>
    <row r="263" spans="2:65" s="12" customFormat="1" ht="11.25">
      <c r="B263" s="148"/>
      <c r="D263" s="144" t="s">
        <v>139</v>
      </c>
      <c r="E263" s="149" t="s">
        <v>1</v>
      </c>
      <c r="F263" s="150" t="s">
        <v>143</v>
      </c>
      <c r="H263" s="149" t="s">
        <v>1</v>
      </c>
      <c r="I263" s="151"/>
      <c r="L263" s="148"/>
      <c r="M263" s="152"/>
      <c r="T263" s="153"/>
      <c r="AT263" s="149" t="s">
        <v>139</v>
      </c>
      <c r="AU263" s="149" t="s">
        <v>90</v>
      </c>
      <c r="AV263" s="12" t="s">
        <v>88</v>
      </c>
      <c r="AW263" s="12" t="s">
        <v>36</v>
      </c>
      <c r="AX263" s="12" t="s">
        <v>80</v>
      </c>
      <c r="AY263" s="149" t="s">
        <v>128</v>
      </c>
    </row>
    <row r="264" spans="2:65" s="13" customFormat="1" ht="11.25">
      <c r="B264" s="154"/>
      <c r="D264" s="144" t="s">
        <v>139</v>
      </c>
      <c r="E264" s="155" t="s">
        <v>1</v>
      </c>
      <c r="F264" s="156" t="s">
        <v>256</v>
      </c>
      <c r="H264" s="157">
        <v>325.68</v>
      </c>
      <c r="I264" s="158"/>
      <c r="L264" s="154"/>
      <c r="M264" s="159"/>
      <c r="T264" s="160"/>
      <c r="AT264" s="155" t="s">
        <v>139</v>
      </c>
      <c r="AU264" s="155" t="s">
        <v>90</v>
      </c>
      <c r="AV264" s="13" t="s">
        <v>90</v>
      </c>
      <c r="AW264" s="13" t="s">
        <v>36</v>
      </c>
      <c r="AX264" s="13" t="s">
        <v>80</v>
      </c>
      <c r="AY264" s="155" t="s">
        <v>128</v>
      </c>
    </row>
    <row r="265" spans="2:65" s="12" customFormat="1" ht="11.25">
      <c r="B265" s="148"/>
      <c r="D265" s="144" t="s">
        <v>139</v>
      </c>
      <c r="E265" s="149" t="s">
        <v>1</v>
      </c>
      <c r="F265" s="150" t="s">
        <v>173</v>
      </c>
      <c r="H265" s="149" t="s">
        <v>1</v>
      </c>
      <c r="I265" s="151"/>
      <c r="L265" s="148"/>
      <c r="M265" s="152"/>
      <c r="T265" s="153"/>
      <c r="AT265" s="149" t="s">
        <v>139</v>
      </c>
      <c r="AU265" s="149" t="s">
        <v>90</v>
      </c>
      <c r="AV265" s="12" t="s">
        <v>88</v>
      </c>
      <c r="AW265" s="12" t="s">
        <v>36</v>
      </c>
      <c r="AX265" s="12" t="s">
        <v>80</v>
      </c>
      <c r="AY265" s="149" t="s">
        <v>128</v>
      </c>
    </row>
    <row r="266" spans="2:65" s="13" customFormat="1" ht="11.25">
      <c r="B266" s="154"/>
      <c r="D266" s="144" t="s">
        <v>139</v>
      </c>
      <c r="E266" s="155" t="s">
        <v>1</v>
      </c>
      <c r="F266" s="156" t="s">
        <v>257</v>
      </c>
      <c r="H266" s="157">
        <v>543.84</v>
      </c>
      <c r="I266" s="158"/>
      <c r="L266" s="154"/>
      <c r="M266" s="159"/>
      <c r="T266" s="160"/>
      <c r="AT266" s="155" t="s">
        <v>139</v>
      </c>
      <c r="AU266" s="155" t="s">
        <v>90</v>
      </c>
      <c r="AV266" s="13" t="s">
        <v>90</v>
      </c>
      <c r="AW266" s="13" t="s">
        <v>36</v>
      </c>
      <c r="AX266" s="13" t="s">
        <v>80</v>
      </c>
      <c r="AY266" s="155" t="s">
        <v>128</v>
      </c>
    </row>
    <row r="267" spans="2:65" s="12" customFormat="1" ht="11.25">
      <c r="B267" s="148"/>
      <c r="D267" s="144" t="s">
        <v>139</v>
      </c>
      <c r="E267" s="149" t="s">
        <v>1</v>
      </c>
      <c r="F267" s="150" t="s">
        <v>198</v>
      </c>
      <c r="H267" s="149" t="s">
        <v>1</v>
      </c>
      <c r="I267" s="151"/>
      <c r="L267" s="148"/>
      <c r="M267" s="152"/>
      <c r="T267" s="153"/>
      <c r="AT267" s="149" t="s">
        <v>139</v>
      </c>
      <c r="AU267" s="149" t="s">
        <v>90</v>
      </c>
      <c r="AV267" s="12" t="s">
        <v>88</v>
      </c>
      <c r="AW267" s="12" t="s">
        <v>36</v>
      </c>
      <c r="AX267" s="12" t="s">
        <v>80</v>
      </c>
      <c r="AY267" s="149" t="s">
        <v>128</v>
      </c>
    </row>
    <row r="268" spans="2:65" s="13" customFormat="1" ht="11.25">
      <c r="B268" s="154"/>
      <c r="D268" s="144" t="s">
        <v>139</v>
      </c>
      <c r="E268" s="155" t="s">
        <v>1</v>
      </c>
      <c r="F268" s="156" t="s">
        <v>258</v>
      </c>
      <c r="H268" s="157">
        <v>127.6</v>
      </c>
      <c r="I268" s="158"/>
      <c r="L268" s="154"/>
      <c r="M268" s="159"/>
      <c r="T268" s="160"/>
      <c r="AT268" s="155" t="s">
        <v>139</v>
      </c>
      <c r="AU268" s="155" t="s">
        <v>90</v>
      </c>
      <c r="AV268" s="13" t="s">
        <v>90</v>
      </c>
      <c r="AW268" s="13" t="s">
        <v>36</v>
      </c>
      <c r="AX268" s="13" t="s">
        <v>80</v>
      </c>
      <c r="AY268" s="155" t="s">
        <v>128</v>
      </c>
    </row>
    <row r="269" spans="2:65" s="14" customFormat="1" ht="11.25">
      <c r="B269" s="161"/>
      <c r="D269" s="144" t="s">
        <v>139</v>
      </c>
      <c r="E269" s="162" t="s">
        <v>1</v>
      </c>
      <c r="F269" s="163" t="s">
        <v>149</v>
      </c>
      <c r="H269" s="164">
        <v>1494.4</v>
      </c>
      <c r="I269" s="165"/>
      <c r="L269" s="161"/>
      <c r="M269" s="166"/>
      <c r="T269" s="167"/>
      <c r="AT269" s="162" t="s">
        <v>139</v>
      </c>
      <c r="AU269" s="162" t="s">
        <v>90</v>
      </c>
      <c r="AV269" s="14" t="s">
        <v>135</v>
      </c>
      <c r="AW269" s="14" t="s">
        <v>36</v>
      </c>
      <c r="AX269" s="14" t="s">
        <v>88</v>
      </c>
      <c r="AY269" s="162" t="s">
        <v>128</v>
      </c>
    </row>
    <row r="270" spans="2:65" s="1" customFormat="1" ht="21.75" customHeight="1">
      <c r="B270" s="31"/>
      <c r="C270" s="131" t="s">
        <v>259</v>
      </c>
      <c r="D270" s="131" t="s">
        <v>130</v>
      </c>
      <c r="E270" s="132" t="s">
        <v>260</v>
      </c>
      <c r="F270" s="133" t="s">
        <v>261</v>
      </c>
      <c r="G270" s="134" t="s">
        <v>133</v>
      </c>
      <c r="H270" s="135">
        <v>1083.5999999999999</v>
      </c>
      <c r="I270" s="136"/>
      <c r="J270" s="137">
        <f>ROUND(I270*H270,2)</f>
        <v>0</v>
      </c>
      <c r="K270" s="133" t="s">
        <v>134</v>
      </c>
      <c r="L270" s="31"/>
      <c r="M270" s="138" t="s">
        <v>1</v>
      </c>
      <c r="N270" s="139" t="s">
        <v>45</v>
      </c>
      <c r="P270" s="140">
        <f>O270*H270</f>
        <v>0</v>
      </c>
      <c r="Q270" s="140">
        <v>2.0100000000000001E-3</v>
      </c>
      <c r="R270" s="140">
        <f>Q270*H270</f>
        <v>2.1780360000000001</v>
      </c>
      <c r="S270" s="140">
        <v>0</v>
      </c>
      <c r="T270" s="141">
        <f>S270*H270</f>
        <v>0</v>
      </c>
      <c r="AR270" s="142" t="s">
        <v>135</v>
      </c>
      <c r="AT270" s="142" t="s">
        <v>130</v>
      </c>
      <c r="AU270" s="142" t="s">
        <v>90</v>
      </c>
      <c r="AY270" s="16" t="s">
        <v>128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6" t="s">
        <v>88</v>
      </c>
      <c r="BK270" s="143">
        <f>ROUND(I270*H270,2)</f>
        <v>0</v>
      </c>
      <c r="BL270" s="16" t="s">
        <v>135</v>
      </c>
      <c r="BM270" s="142" t="s">
        <v>262</v>
      </c>
    </row>
    <row r="271" spans="2:65" s="1" customFormat="1" ht="19.5">
      <c r="B271" s="31"/>
      <c r="D271" s="144" t="s">
        <v>137</v>
      </c>
      <c r="F271" s="145" t="s">
        <v>263</v>
      </c>
      <c r="I271" s="146"/>
      <c r="L271" s="31"/>
      <c r="M271" s="147"/>
      <c r="T271" s="55"/>
      <c r="AT271" s="16" t="s">
        <v>137</v>
      </c>
      <c r="AU271" s="16" t="s">
        <v>90</v>
      </c>
    </row>
    <row r="272" spans="2:65" s="12" customFormat="1" ht="11.25">
      <c r="B272" s="148"/>
      <c r="D272" s="144" t="s">
        <v>139</v>
      </c>
      <c r="E272" s="149" t="s">
        <v>1</v>
      </c>
      <c r="F272" s="150" t="s">
        <v>245</v>
      </c>
      <c r="H272" s="149" t="s">
        <v>1</v>
      </c>
      <c r="I272" s="151"/>
      <c r="L272" s="148"/>
      <c r="M272" s="152"/>
      <c r="T272" s="153"/>
      <c r="AT272" s="149" t="s">
        <v>139</v>
      </c>
      <c r="AU272" s="149" t="s">
        <v>90</v>
      </c>
      <c r="AV272" s="12" t="s">
        <v>88</v>
      </c>
      <c r="AW272" s="12" t="s">
        <v>36</v>
      </c>
      <c r="AX272" s="12" t="s">
        <v>80</v>
      </c>
      <c r="AY272" s="149" t="s">
        <v>128</v>
      </c>
    </row>
    <row r="273" spans="2:65" s="12" customFormat="1" ht="11.25">
      <c r="B273" s="148"/>
      <c r="D273" s="144" t="s">
        <v>139</v>
      </c>
      <c r="E273" s="149" t="s">
        <v>1</v>
      </c>
      <c r="F273" s="150" t="s">
        <v>141</v>
      </c>
      <c r="H273" s="149" t="s">
        <v>1</v>
      </c>
      <c r="I273" s="151"/>
      <c r="L273" s="148"/>
      <c r="M273" s="152"/>
      <c r="T273" s="153"/>
      <c r="AT273" s="149" t="s">
        <v>139</v>
      </c>
      <c r="AU273" s="149" t="s">
        <v>90</v>
      </c>
      <c r="AV273" s="12" t="s">
        <v>88</v>
      </c>
      <c r="AW273" s="12" t="s">
        <v>36</v>
      </c>
      <c r="AX273" s="12" t="s">
        <v>80</v>
      </c>
      <c r="AY273" s="149" t="s">
        <v>128</v>
      </c>
    </row>
    <row r="274" spans="2:65" s="13" customFormat="1" ht="11.25">
      <c r="B274" s="154"/>
      <c r="D274" s="144" t="s">
        <v>139</v>
      </c>
      <c r="E274" s="155" t="s">
        <v>1</v>
      </c>
      <c r="F274" s="156" t="s">
        <v>264</v>
      </c>
      <c r="H274" s="157">
        <v>316.8</v>
      </c>
      <c r="I274" s="158"/>
      <c r="L274" s="154"/>
      <c r="M274" s="159"/>
      <c r="T274" s="160"/>
      <c r="AT274" s="155" t="s">
        <v>139</v>
      </c>
      <c r="AU274" s="155" t="s">
        <v>90</v>
      </c>
      <c r="AV274" s="13" t="s">
        <v>90</v>
      </c>
      <c r="AW274" s="13" t="s">
        <v>36</v>
      </c>
      <c r="AX274" s="13" t="s">
        <v>80</v>
      </c>
      <c r="AY274" s="155" t="s">
        <v>128</v>
      </c>
    </row>
    <row r="275" spans="2:65" s="12" customFormat="1" ht="11.25">
      <c r="B275" s="148"/>
      <c r="D275" s="144" t="s">
        <v>139</v>
      </c>
      <c r="E275" s="149" t="s">
        <v>1</v>
      </c>
      <c r="F275" s="150" t="s">
        <v>143</v>
      </c>
      <c r="H275" s="149" t="s">
        <v>1</v>
      </c>
      <c r="I275" s="151"/>
      <c r="L275" s="148"/>
      <c r="M275" s="152"/>
      <c r="T275" s="153"/>
      <c r="AT275" s="149" t="s">
        <v>139</v>
      </c>
      <c r="AU275" s="149" t="s">
        <v>90</v>
      </c>
      <c r="AV275" s="12" t="s">
        <v>88</v>
      </c>
      <c r="AW275" s="12" t="s">
        <v>36</v>
      </c>
      <c r="AX275" s="12" t="s">
        <v>80</v>
      </c>
      <c r="AY275" s="149" t="s">
        <v>128</v>
      </c>
    </row>
    <row r="276" spans="2:65" s="13" customFormat="1" ht="11.25">
      <c r="B276" s="154"/>
      <c r="D276" s="144" t="s">
        <v>139</v>
      </c>
      <c r="E276" s="155" t="s">
        <v>1</v>
      </c>
      <c r="F276" s="156" t="s">
        <v>265</v>
      </c>
      <c r="H276" s="157">
        <v>248.4</v>
      </c>
      <c r="I276" s="158"/>
      <c r="L276" s="154"/>
      <c r="M276" s="159"/>
      <c r="T276" s="160"/>
      <c r="AT276" s="155" t="s">
        <v>139</v>
      </c>
      <c r="AU276" s="155" t="s">
        <v>90</v>
      </c>
      <c r="AV276" s="13" t="s">
        <v>90</v>
      </c>
      <c r="AW276" s="13" t="s">
        <v>36</v>
      </c>
      <c r="AX276" s="13" t="s">
        <v>80</v>
      </c>
      <c r="AY276" s="155" t="s">
        <v>128</v>
      </c>
    </row>
    <row r="277" spans="2:65" s="12" customFormat="1" ht="11.25">
      <c r="B277" s="148"/>
      <c r="D277" s="144" t="s">
        <v>139</v>
      </c>
      <c r="E277" s="149" t="s">
        <v>1</v>
      </c>
      <c r="F277" s="150" t="s">
        <v>145</v>
      </c>
      <c r="H277" s="149" t="s">
        <v>1</v>
      </c>
      <c r="I277" s="151"/>
      <c r="L277" s="148"/>
      <c r="M277" s="152"/>
      <c r="T277" s="153"/>
      <c r="AT277" s="149" t="s">
        <v>139</v>
      </c>
      <c r="AU277" s="149" t="s">
        <v>90</v>
      </c>
      <c r="AV277" s="12" t="s">
        <v>88</v>
      </c>
      <c r="AW277" s="12" t="s">
        <v>36</v>
      </c>
      <c r="AX277" s="12" t="s">
        <v>80</v>
      </c>
      <c r="AY277" s="149" t="s">
        <v>128</v>
      </c>
    </row>
    <row r="278" spans="2:65" s="13" customFormat="1" ht="11.25">
      <c r="B278" s="154"/>
      <c r="D278" s="144" t="s">
        <v>139</v>
      </c>
      <c r="E278" s="155" t="s">
        <v>1</v>
      </c>
      <c r="F278" s="156" t="s">
        <v>266</v>
      </c>
      <c r="H278" s="157">
        <v>422.4</v>
      </c>
      <c r="I278" s="158"/>
      <c r="L278" s="154"/>
      <c r="M278" s="159"/>
      <c r="T278" s="160"/>
      <c r="AT278" s="155" t="s">
        <v>139</v>
      </c>
      <c r="AU278" s="155" t="s">
        <v>90</v>
      </c>
      <c r="AV278" s="13" t="s">
        <v>90</v>
      </c>
      <c r="AW278" s="13" t="s">
        <v>36</v>
      </c>
      <c r="AX278" s="13" t="s">
        <v>80</v>
      </c>
      <c r="AY278" s="155" t="s">
        <v>128</v>
      </c>
    </row>
    <row r="279" spans="2:65" s="12" customFormat="1" ht="11.25">
      <c r="B279" s="148"/>
      <c r="D279" s="144" t="s">
        <v>139</v>
      </c>
      <c r="E279" s="149" t="s">
        <v>1</v>
      </c>
      <c r="F279" s="150" t="s">
        <v>198</v>
      </c>
      <c r="H279" s="149" t="s">
        <v>1</v>
      </c>
      <c r="I279" s="151"/>
      <c r="L279" s="148"/>
      <c r="M279" s="152"/>
      <c r="T279" s="153"/>
      <c r="AT279" s="149" t="s">
        <v>139</v>
      </c>
      <c r="AU279" s="149" t="s">
        <v>90</v>
      </c>
      <c r="AV279" s="12" t="s">
        <v>88</v>
      </c>
      <c r="AW279" s="12" t="s">
        <v>36</v>
      </c>
      <c r="AX279" s="12" t="s">
        <v>80</v>
      </c>
      <c r="AY279" s="149" t="s">
        <v>128</v>
      </c>
    </row>
    <row r="280" spans="2:65" s="13" customFormat="1" ht="11.25">
      <c r="B280" s="154"/>
      <c r="D280" s="144" t="s">
        <v>139</v>
      </c>
      <c r="E280" s="155" t="s">
        <v>1</v>
      </c>
      <c r="F280" s="156" t="s">
        <v>267</v>
      </c>
      <c r="H280" s="157">
        <v>96</v>
      </c>
      <c r="I280" s="158"/>
      <c r="L280" s="154"/>
      <c r="M280" s="159"/>
      <c r="T280" s="160"/>
      <c r="AT280" s="155" t="s">
        <v>139</v>
      </c>
      <c r="AU280" s="155" t="s">
        <v>90</v>
      </c>
      <c r="AV280" s="13" t="s">
        <v>90</v>
      </c>
      <c r="AW280" s="13" t="s">
        <v>36</v>
      </c>
      <c r="AX280" s="13" t="s">
        <v>80</v>
      </c>
      <c r="AY280" s="155" t="s">
        <v>128</v>
      </c>
    </row>
    <row r="281" spans="2:65" s="14" customFormat="1" ht="11.25">
      <c r="B281" s="161"/>
      <c r="D281" s="144" t="s">
        <v>139</v>
      </c>
      <c r="E281" s="162" t="s">
        <v>1</v>
      </c>
      <c r="F281" s="163" t="s">
        <v>149</v>
      </c>
      <c r="H281" s="164">
        <v>1083.5999999999999</v>
      </c>
      <c r="I281" s="165"/>
      <c r="L281" s="161"/>
      <c r="M281" s="166"/>
      <c r="T281" s="167"/>
      <c r="AT281" s="162" t="s">
        <v>139</v>
      </c>
      <c r="AU281" s="162" t="s">
        <v>90</v>
      </c>
      <c r="AV281" s="14" t="s">
        <v>135</v>
      </c>
      <c r="AW281" s="14" t="s">
        <v>36</v>
      </c>
      <c r="AX281" s="14" t="s">
        <v>88</v>
      </c>
      <c r="AY281" s="162" t="s">
        <v>128</v>
      </c>
    </row>
    <row r="282" spans="2:65" s="1" customFormat="1" ht="24.2" customHeight="1">
      <c r="B282" s="31"/>
      <c r="C282" s="131" t="s">
        <v>268</v>
      </c>
      <c r="D282" s="131" t="s">
        <v>130</v>
      </c>
      <c r="E282" s="132" t="s">
        <v>269</v>
      </c>
      <c r="F282" s="133" t="s">
        <v>270</v>
      </c>
      <c r="G282" s="134" t="s">
        <v>133</v>
      </c>
      <c r="H282" s="135">
        <v>1083.5999999999999</v>
      </c>
      <c r="I282" s="136"/>
      <c r="J282" s="137">
        <f>ROUND(I282*H282,2)</f>
        <v>0</v>
      </c>
      <c r="K282" s="133" t="s">
        <v>134</v>
      </c>
      <c r="L282" s="31"/>
      <c r="M282" s="138" t="s">
        <v>1</v>
      </c>
      <c r="N282" s="139" t="s">
        <v>45</v>
      </c>
      <c r="P282" s="140">
        <f>O282*H282</f>
        <v>0</v>
      </c>
      <c r="Q282" s="140">
        <v>0</v>
      </c>
      <c r="R282" s="140">
        <f>Q282*H282</f>
        <v>0</v>
      </c>
      <c r="S282" s="140">
        <v>0</v>
      </c>
      <c r="T282" s="141">
        <f>S282*H282</f>
        <v>0</v>
      </c>
      <c r="AR282" s="142" t="s">
        <v>135</v>
      </c>
      <c r="AT282" s="142" t="s">
        <v>130</v>
      </c>
      <c r="AU282" s="142" t="s">
        <v>90</v>
      </c>
      <c r="AY282" s="16" t="s">
        <v>128</v>
      </c>
      <c r="BE282" s="143">
        <f>IF(N282="základní",J282,0)</f>
        <v>0</v>
      </c>
      <c r="BF282" s="143">
        <f>IF(N282="snížená",J282,0)</f>
        <v>0</v>
      </c>
      <c r="BG282" s="143">
        <f>IF(N282="zákl. přenesená",J282,0)</f>
        <v>0</v>
      </c>
      <c r="BH282" s="143">
        <f>IF(N282="sníž. přenesená",J282,0)</f>
        <v>0</v>
      </c>
      <c r="BI282" s="143">
        <f>IF(N282="nulová",J282,0)</f>
        <v>0</v>
      </c>
      <c r="BJ282" s="16" t="s">
        <v>88</v>
      </c>
      <c r="BK282" s="143">
        <f>ROUND(I282*H282,2)</f>
        <v>0</v>
      </c>
      <c r="BL282" s="16" t="s">
        <v>135</v>
      </c>
      <c r="BM282" s="142" t="s">
        <v>271</v>
      </c>
    </row>
    <row r="283" spans="2:65" s="1" customFormat="1" ht="29.25">
      <c r="B283" s="31"/>
      <c r="D283" s="144" t="s">
        <v>137</v>
      </c>
      <c r="F283" s="145" t="s">
        <v>272</v>
      </c>
      <c r="I283" s="146"/>
      <c r="L283" s="31"/>
      <c r="M283" s="147"/>
      <c r="T283" s="55"/>
      <c r="AT283" s="16" t="s">
        <v>137</v>
      </c>
      <c r="AU283" s="16" t="s">
        <v>90</v>
      </c>
    </row>
    <row r="284" spans="2:65" s="12" customFormat="1" ht="11.25">
      <c r="B284" s="148"/>
      <c r="D284" s="144" t="s">
        <v>139</v>
      </c>
      <c r="E284" s="149" t="s">
        <v>1</v>
      </c>
      <c r="F284" s="150" t="s">
        <v>245</v>
      </c>
      <c r="H284" s="149" t="s">
        <v>1</v>
      </c>
      <c r="I284" s="151"/>
      <c r="L284" s="148"/>
      <c r="M284" s="152"/>
      <c r="T284" s="153"/>
      <c r="AT284" s="149" t="s">
        <v>139</v>
      </c>
      <c r="AU284" s="149" t="s">
        <v>90</v>
      </c>
      <c r="AV284" s="12" t="s">
        <v>88</v>
      </c>
      <c r="AW284" s="12" t="s">
        <v>36</v>
      </c>
      <c r="AX284" s="12" t="s">
        <v>80</v>
      </c>
      <c r="AY284" s="149" t="s">
        <v>128</v>
      </c>
    </row>
    <row r="285" spans="2:65" s="12" customFormat="1" ht="11.25">
      <c r="B285" s="148"/>
      <c r="D285" s="144" t="s">
        <v>139</v>
      </c>
      <c r="E285" s="149" t="s">
        <v>1</v>
      </c>
      <c r="F285" s="150" t="s">
        <v>141</v>
      </c>
      <c r="H285" s="149" t="s">
        <v>1</v>
      </c>
      <c r="I285" s="151"/>
      <c r="L285" s="148"/>
      <c r="M285" s="152"/>
      <c r="T285" s="153"/>
      <c r="AT285" s="149" t="s">
        <v>139</v>
      </c>
      <c r="AU285" s="149" t="s">
        <v>90</v>
      </c>
      <c r="AV285" s="12" t="s">
        <v>88</v>
      </c>
      <c r="AW285" s="12" t="s">
        <v>36</v>
      </c>
      <c r="AX285" s="12" t="s">
        <v>80</v>
      </c>
      <c r="AY285" s="149" t="s">
        <v>128</v>
      </c>
    </row>
    <row r="286" spans="2:65" s="13" customFormat="1" ht="11.25">
      <c r="B286" s="154"/>
      <c r="D286" s="144" t="s">
        <v>139</v>
      </c>
      <c r="E286" s="155" t="s">
        <v>1</v>
      </c>
      <c r="F286" s="156" t="s">
        <v>264</v>
      </c>
      <c r="H286" s="157">
        <v>316.8</v>
      </c>
      <c r="I286" s="158"/>
      <c r="L286" s="154"/>
      <c r="M286" s="159"/>
      <c r="T286" s="160"/>
      <c r="AT286" s="155" t="s">
        <v>139</v>
      </c>
      <c r="AU286" s="155" t="s">
        <v>90</v>
      </c>
      <c r="AV286" s="13" t="s">
        <v>90</v>
      </c>
      <c r="AW286" s="13" t="s">
        <v>36</v>
      </c>
      <c r="AX286" s="13" t="s">
        <v>80</v>
      </c>
      <c r="AY286" s="155" t="s">
        <v>128</v>
      </c>
    </row>
    <row r="287" spans="2:65" s="12" customFormat="1" ht="11.25">
      <c r="B287" s="148"/>
      <c r="D287" s="144" t="s">
        <v>139</v>
      </c>
      <c r="E287" s="149" t="s">
        <v>1</v>
      </c>
      <c r="F287" s="150" t="s">
        <v>143</v>
      </c>
      <c r="H287" s="149" t="s">
        <v>1</v>
      </c>
      <c r="I287" s="151"/>
      <c r="L287" s="148"/>
      <c r="M287" s="152"/>
      <c r="T287" s="153"/>
      <c r="AT287" s="149" t="s">
        <v>139</v>
      </c>
      <c r="AU287" s="149" t="s">
        <v>90</v>
      </c>
      <c r="AV287" s="12" t="s">
        <v>88</v>
      </c>
      <c r="AW287" s="12" t="s">
        <v>36</v>
      </c>
      <c r="AX287" s="12" t="s">
        <v>80</v>
      </c>
      <c r="AY287" s="149" t="s">
        <v>128</v>
      </c>
    </row>
    <row r="288" spans="2:65" s="13" customFormat="1" ht="11.25">
      <c r="B288" s="154"/>
      <c r="D288" s="144" t="s">
        <v>139</v>
      </c>
      <c r="E288" s="155" t="s">
        <v>1</v>
      </c>
      <c r="F288" s="156" t="s">
        <v>265</v>
      </c>
      <c r="H288" s="157">
        <v>248.4</v>
      </c>
      <c r="I288" s="158"/>
      <c r="L288" s="154"/>
      <c r="M288" s="159"/>
      <c r="T288" s="160"/>
      <c r="AT288" s="155" t="s">
        <v>139</v>
      </c>
      <c r="AU288" s="155" t="s">
        <v>90</v>
      </c>
      <c r="AV288" s="13" t="s">
        <v>90</v>
      </c>
      <c r="AW288" s="13" t="s">
        <v>36</v>
      </c>
      <c r="AX288" s="13" t="s">
        <v>80</v>
      </c>
      <c r="AY288" s="155" t="s">
        <v>128</v>
      </c>
    </row>
    <row r="289" spans="2:65" s="12" customFormat="1" ht="11.25">
      <c r="B289" s="148"/>
      <c r="D289" s="144" t="s">
        <v>139</v>
      </c>
      <c r="E289" s="149" t="s">
        <v>1</v>
      </c>
      <c r="F289" s="150" t="s">
        <v>145</v>
      </c>
      <c r="H289" s="149" t="s">
        <v>1</v>
      </c>
      <c r="I289" s="151"/>
      <c r="L289" s="148"/>
      <c r="M289" s="152"/>
      <c r="T289" s="153"/>
      <c r="AT289" s="149" t="s">
        <v>139</v>
      </c>
      <c r="AU289" s="149" t="s">
        <v>90</v>
      </c>
      <c r="AV289" s="12" t="s">
        <v>88</v>
      </c>
      <c r="AW289" s="12" t="s">
        <v>36</v>
      </c>
      <c r="AX289" s="12" t="s">
        <v>80</v>
      </c>
      <c r="AY289" s="149" t="s">
        <v>128</v>
      </c>
    </row>
    <row r="290" spans="2:65" s="13" customFormat="1" ht="11.25">
      <c r="B290" s="154"/>
      <c r="D290" s="144" t="s">
        <v>139</v>
      </c>
      <c r="E290" s="155" t="s">
        <v>1</v>
      </c>
      <c r="F290" s="156" t="s">
        <v>266</v>
      </c>
      <c r="H290" s="157">
        <v>422.4</v>
      </c>
      <c r="I290" s="158"/>
      <c r="L290" s="154"/>
      <c r="M290" s="159"/>
      <c r="T290" s="160"/>
      <c r="AT290" s="155" t="s">
        <v>139</v>
      </c>
      <c r="AU290" s="155" t="s">
        <v>90</v>
      </c>
      <c r="AV290" s="13" t="s">
        <v>90</v>
      </c>
      <c r="AW290" s="13" t="s">
        <v>36</v>
      </c>
      <c r="AX290" s="13" t="s">
        <v>80</v>
      </c>
      <c r="AY290" s="155" t="s">
        <v>128</v>
      </c>
    </row>
    <row r="291" spans="2:65" s="12" customFormat="1" ht="11.25">
      <c r="B291" s="148"/>
      <c r="D291" s="144" t="s">
        <v>139</v>
      </c>
      <c r="E291" s="149" t="s">
        <v>1</v>
      </c>
      <c r="F291" s="150" t="s">
        <v>198</v>
      </c>
      <c r="H291" s="149" t="s">
        <v>1</v>
      </c>
      <c r="I291" s="151"/>
      <c r="L291" s="148"/>
      <c r="M291" s="152"/>
      <c r="T291" s="153"/>
      <c r="AT291" s="149" t="s">
        <v>139</v>
      </c>
      <c r="AU291" s="149" t="s">
        <v>90</v>
      </c>
      <c r="AV291" s="12" t="s">
        <v>88</v>
      </c>
      <c r="AW291" s="12" t="s">
        <v>36</v>
      </c>
      <c r="AX291" s="12" t="s">
        <v>80</v>
      </c>
      <c r="AY291" s="149" t="s">
        <v>128</v>
      </c>
    </row>
    <row r="292" spans="2:65" s="13" customFormat="1" ht="11.25">
      <c r="B292" s="154"/>
      <c r="D292" s="144" t="s">
        <v>139</v>
      </c>
      <c r="E292" s="155" t="s">
        <v>1</v>
      </c>
      <c r="F292" s="156" t="s">
        <v>267</v>
      </c>
      <c r="H292" s="157">
        <v>96</v>
      </c>
      <c r="I292" s="158"/>
      <c r="L292" s="154"/>
      <c r="M292" s="159"/>
      <c r="T292" s="160"/>
      <c r="AT292" s="155" t="s">
        <v>139</v>
      </c>
      <c r="AU292" s="155" t="s">
        <v>90</v>
      </c>
      <c r="AV292" s="13" t="s">
        <v>90</v>
      </c>
      <c r="AW292" s="13" t="s">
        <v>36</v>
      </c>
      <c r="AX292" s="13" t="s">
        <v>80</v>
      </c>
      <c r="AY292" s="155" t="s">
        <v>128</v>
      </c>
    </row>
    <row r="293" spans="2:65" s="14" customFormat="1" ht="11.25">
      <c r="B293" s="161"/>
      <c r="D293" s="144" t="s">
        <v>139</v>
      </c>
      <c r="E293" s="162" t="s">
        <v>1</v>
      </c>
      <c r="F293" s="163" t="s">
        <v>149</v>
      </c>
      <c r="H293" s="164">
        <v>1083.5999999999999</v>
      </c>
      <c r="I293" s="165"/>
      <c r="L293" s="161"/>
      <c r="M293" s="166"/>
      <c r="T293" s="167"/>
      <c r="AT293" s="162" t="s">
        <v>139</v>
      </c>
      <c r="AU293" s="162" t="s">
        <v>90</v>
      </c>
      <c r="AV293" s="14" t="s">
        <v>135</v>
      </c>
      <c r="AW293" s="14" t="s">
        <v>36</v>
      </c>
      <c r="AX293" s="14" t="s">
        <v>88</v>
      </c>
      <c r="AY293" s="162" t="s">
        <v>128</v>
      </c>
    </row>
    <row r="294" spans="2:65" s="1" customFormat="1" ht="33" customHeight="1">
      <c r="B294" s="31"/>
      <c r="C294" s="131" t="s">
        <v>273</v>
      </c>
      <c r="D294" s="131" t="s">
        <v>130</v>
      </c>
      <c r="E294" s="132" t="s">
        <v>274</v>
      </c>
      <c r="F294" s="133" t="s">
        <v>275</v>
      </c>
      <c r="G294" s="134" t="s">
        <v>242</v>
      </c>
      <c r="H294" s="135">
        <v>655.92</v>
      </c>
      <c r="I294" s="136"/>
      <c r="J294" s="137">
        <f>ROUND(I294*H294,2)</f>
        <v>0</v>
      </c>
      <c r="K294" s="133" t="s">
        <v>134</v>
      </c>
      <c r="L294" s="31"/>
      <c r="M294" s="138" t="s">
        <v>1</v>
      </c>
      <c r="N294" s="139" t="s">
        <v>45</v>
      </c>
      <c r="P294" s="140">
        <f>O294*H294</f>
        <v>0</v>
      </c>
      <c r="Q294" s="140">
        <v>0</v>
      </c>
      <c r="R294" s="140">
        <f>Q294*H294</f>
        <v>0</v>
      </c>
      <c r="S294" s="140">
        <v>0</v>
      </c>
      <c r="T294" s="141">
        <f>S294*H294</f>
        <v>0</v>
      </c>
      <c r="AR294" s="142" t="s">
        <v>135</v>
      </c>
      <c r="AT294" s="142" t="s">
        <v>130</v>
      </c>
      <c r="AU294" s="142" t="s">
        <v>90</v>
      </c>
      <c r="AY294" s="16" t="s">
        <v>128</v>
      </c>
      <c r="BE294" s="143">
        <f>IF(N294="základní",J294,0)</f>
        <v>0</v>
      </c>
      <c r="BF294" s="143">
        <f>IF(N294="snížená",J294,0)</f>
        <v>0</v>
      </c>
      <c r="BG294" s="143">
        <f>IF(N294="zákl. přenesená",J294,0)</f>
        <v>0</v>
      </c>
      <c r="BH294" s="143">
        <f>IF(N294="sníž. přenesená",J294,0)</f>
        <v>0</v>
      </c>
      <c r="BI294" s="143">
        <f>IF(N294="nulová",J294,0)</f>
        <v>0</v>
      </c>
      <c r="BJ294" s="16" t="s">
        <v>88</v>
      </c>
      <c r="BK294" s="143">
        <f>ROUND(I294*H294,2)</f>
        <v>0</v>
      </c>
      <c r="BL294" s="16" t="s">
        <v>135</v>
      </c>
      <c r="BM294" s="142" t="s">
        <v>276</v>
      </c>
    </row>
    <row r="295" spans="2:65" s="1" customFormat="1" ht="39">
      <c r="B295" s="31"/>
      <c r="D295" s="144" t="s">
        <v>137</v>
      </c>
      <c r="F295" s="145" t="s">
        <v>277</v>
      </c>
      <c r="I295" s="146"/>
      <c r="L295" s="31"/>
      <c r="M295" s="147"/>
      <c r="T295" s="55"/>
      <c r="AT295" s="16" t="s">
        <v>137</v>
      </c>
      <c r="AU295" s="16" t="s">
        <v>90</v>
      </c>
    </row>
    <row r="296" spans="2:65" s="12" customFormat="1" ht="11.25">
      <c r="B296" s="148"/>
      <c r="D296" s="144" t="s">
        <v>139</v>
      </c>
      <c r="E296" s="149" t="s">
        <v>1</v>
      </c>
      <c r="F296" s="150" t="s">
        <v>245</v>
      </c>
      <c r="H296" s="149" t="s">
        <v>1</v>
      </c>
      <c r="I296" s="151"/>
      <c r="L296" s="148"/>
      <c r="M296" s="152"/>
      <c r="T296" s="153"/>
      <c r="AT296" s="149" t="s">
        <v>139</v>
      </c>
      <c r="AU296" s="149" t="s">
        <v>90</v>
      </c>
      <c r="AV296" s="12" t="s">
        <v>88</v>
      </c>
      <c r="AW296" s="12" t="s">
        <v>36</v>
      </c>
      <c r="AX296" s="12" t="s">
        <v>80</v>
      </c>
      <c r="AY296" s="149" t="s">
        <v>128</v>
      </c>
    </row>
    <row r="297" spans="2:65" s="12" customFormat="1" ht="11.25">
      <c r="B297" s="148"/>
      <c r="D297" s="144" t="s">
        <v>139</v>
      </c>
      <c r="E297" s="149" t="s">
        <v>1</v>
      </c>
      <c r="F297" s="150" t="s">
        <v>141</v>
      </c>
      <c r="H297" s="149" t="s">
        <v>1</v>
      </c>
      <c r="I297" s="151"/>
      <c r="L297" s="148"/>
      <c r="M297" s="152"/>
      <c r="T297" s="153"/>
      <c r="AT297" s="149" t="s">
        <v>139</v>
      </c>
      <c r="AU297" s="149" t="s">
        <v>90</v>
      </c>
      <c r="AV297" s="12" t="s">
        <v>88</v>
      </c>
      <c r="AW297" s="12" t="s">
        <v>36</v>
      </c>
      <c r="AX297" s="12" t="s">
        <v>80</v>
      </c>
      <c r="AY297" s="149" t="s">
        <v>128</v>
      </c>
    </row>
    <row r="298" spans="2:65" s="13" customFormat="1" ht="11.25">
      <c r="B298" s="154"/>
      <c r="D298" s="144" t="s">
        <v>139</v>
      </c>
      <c r="E298" s="155" t="s">
        <v>1</v>
      </c>
      <c r="F298" s="156" t="s">
        <v>246</v>
      </c>
      <c r="H298" s="157">
        <v>221.76</v>
      </c>
      <c r="I298" s="158"/>
      <c r="L298" s="154"/>
      <c r="M298" s="159"/>
      <c r="T298" s="160"/>
      <c r="AT298" s="155" t="s">
        <v>139</v>
      </c>
      <c r="AU298" s="155" t="s">
        <v>90</v>
      </c>
      <c r="AV298" s="13" t="s">
        <v>90</v>
      </c>
      <c r="AW298" s="13" t="s">
        <v>36</v>
      </c>
      <c r="AX298" s="13" t="s">
        <v>80</v>
      </c>
      <c r="AY298" s="155" t="s">
        <v>128</v>
      </c>
    </row>
    <row r="299" spans="2:65" s="12" customFormat="1" ht="11.25">
      <c r="B299" s="148"/>
      <c r="D299" s="144" t="s">
        <v>139</v>
      </c>
      <c r="E299" s="149" t="s">
        <v>1</v>
      </c>
      <c r="F299" s="150" t="s">
        <v>143</v>
      </c>
      <c r="H299" s="149" t="s">
        <v>1</v>
      </c>
      <c r="I299" s="151"/>
      <c r="L299" s="148"/>
      <c r="M299" s="152"/>
      <c r="T299" s="153"/>
      <c r="AT299" s="149" t="s">
        <v>139</v>
      </c>
      <c r="AU299" s="149" t="s">
        <v>90</v>
      </c>
      <c r="AV299" s="12" t="s">
        <v>88</v>
      </c>
      <c r="AW299" s="12" t="s">
        <v>36</v>
      </c>
      <c r="AX299" s="12" t="s">
        <v>80</v>
      </c>
      <c r="AY299" s="149" t="s">
        <v>128</v>
      </c>
    </row>
    <row r="300" spans="2:65" s="13" customFormat="1" ht="11.25">
      <c r="B300" s="154"/>
      <c r="D300" s="144" t="s">
        <v>139</v>
      </c>
      <c r="E300" s="155" t="s">
        <v>1</v>
      </c>
      <c r="F300" s="156" t="s">
        <v>247</v>
      </c>
      <c r="H300" s="157">
        <v>149.04</v>
      </c>
      <c r="I300" s="158"/>
      <c r="L300" s="154"/>
      <c r="M300" s="159"/>
      <c r="T300" s="160"/>
      <c r="AT300" s="155" t="s">
        <v>139</v>
      </c>
      <c r="AU300" s="155" t="s">
        <v>90</v>
      </c>
      <c r="AV300" s="13" t="s">
        <v>90</v>
      </c>
      <c r="AW300" s="13" t="s">
        <v>36</v>
      </c>
      <c r="AX300" s="13" t="s">
        <v>80</v>
      </c>
      <c r="AY300" s="155" t="s">
        <v>128</v>
      </c>
    </row>
    <row r="301" spans="2:65" s="12" customFormat="1" ht="11.25">
      <c r="B301" s="148"/>
      <c r="D301" s="144" t="s">
        <v>139</v>
      </c>
      <c r="E301" s="149" t="s">
        <v>1</v>
      </c>
      <c r="F301" s="150" t="s">
        <v>145</v>
      </c>
      <c r="H301" s="149" t="s">
        <v>1</v>
      </c>
      <c r="I301" s="151"/>
      <c r="L301" s="148"/>
      <c r="M301" s="152"/>
      <c r="T301" s="153"/>
      <c r="AT301" s="149" t="s">
        <v>139</v>
      </c>
      <c r="AU301" s="149" t="s">
        <v>90</v>
      </c>
      <c r="AV301" s="12" t="s">
        <v>88</v>
      </c>
      <c r="AW301" s="12" t="s">
        <v>36</v>
      </c>
      <c r="AX301" s="12" t="s">
        <v>80</v>
      </c>
      <c r="AY301" s="149" t="s">
        <v>128</v>
      </c>
    </row>
    <row r="302" spans="2:65" s="13" customFormat="1" ht="11.25">
      <c r="B302" s="154"/>
      <c r="D302" s="144" t="s">
        <v>139</v>
      </c>
      <c r="E302" s="155" t="s">
        <v>1</v>
      </c>
      <c r="F302" s="156" t="s">
        <v>248</v>
      </c>
      <c r="H302" s="157">
        <v>232.32</v>
      </c>
      <c r="I302" s="158"/>
      <c r="L302" s="154"/>
      <c r="M302" s="159"/>
      <c r="T302" s="160"/>
      <c r="AT302" s="155" t="s">
        <v>139</v>
      </c>
      <c r="AU302" s="155" t="s">
        <v>90</v>
      </c>
      <c r="AV302" s="13" t="s">
        <v>90</v>
      </c>
      <c r="AW302" s="13" t="s">
        <v>36</v>
      </c>
      <c r="AX302" s="13" t="s">
        <v>80</v>
      </c>
      <c r="AY302" s="155" t="s">
        <v>128</v>
      </c>
    </row>
    <row r="303" spans="2:65" s="12" customFormat="1" ht="11.25">
      <c r="B303" s="148"/>
      <c r="D303" s="144" t="s">
        <v>139</v>
      </c>
      <c r="E303" s="149" t="s">
        <v>1</v>
      </c>
      <c r="F303" s="150" t="s">
        <v>198</v>
      </c>
      <c r="H303" s="149" t="s">
        <v>1</v>
      </c>
      <c r="I303" s="151"/>
      <c r="L303" s="148"/>
      <c r="M303" s="152"/>
      <c r="T303" s="153"/>
      <c r="AT303" s="149" t="s">
        <v>139</v>
      </c>
      <c r="AU303" s="149" t="s">
        <v>90</v>
      </c>
      <c r="AV303" s="12" t="s">
        <v>88</v>
      </c>
      <c r="AW303" s="12" t="s">
        <v>36</v>
      </c>
      <c r="AX303" s="12" t="s">
        <v>80</v>
      </c>
      <c r="AY303" s="149" t="s">
        <v>128</v>
      </c>
    </row>
    <row r="304" spans="2:65" s="13" customFormat="1" ht="11.25">
      <c r="B304" s="154"/>
      <c r="D304" s="144" t="s">
        <v>139</v>
      </c>
      <c r="E304" s="155" t="s">
        <v>1</v>
      </c>
      <c r="F304" s="156" t="s">
        <v>249</v>
      </c>
      <c r="H304" s="157">
        <v>52.8</v>
      </c>
      <c r="I304" s="158"/>
      <c r="L304" s="154"/>
      <c r="M304" s="159"/>
      <c r="T304" s="160"/>
      <c r="AT304" s="155" t="s">
        <v>139</v>
      </c>
      <c r="AU304" s="155" t="s">
        <v>90</v>
      </c>
      <c r="AV304" s="13" t="s">
        <v>90</v>
      </c>
      <c r="AW304" s="13" t="s">
        <v>36</v>
      </c>
      <c r="AX304" s="13" t="s">
        <v>80</v>
      </c>
      <c r="AY304" s="155" t="s">
        <v>128</v>
      </c>
    </row>
    <row r="305" spans="2:65" s="14" customFormat="1" ht="11.25">
      <c r="B305" s="161"/>
      <c r="D305" s="144" t="s">
        <v>139</v>
      </c>
      <c r="E305" s="162" t="s">
        <v>1</v>
      </c>
      <c r="F305" s="163" t="s">
        <v>149</v>
      </c>
      <c r="H305" s="164">
        <v>655.92</v>
      </c>
      <c r="I305" s="165"/>
      <c r="L305" s="161"/>
      <c r="M305" s="166"/>
      <c r="T305" s="167"/>
      <c r="AT305" s="162" t="s">
        <v>139</v>
      </c>
      <c r="AU305" s="162" t="s">
        <v>90</v>
      </c>
      <c r="AV305" s="14" t="s">
        <v>135</v>
      </c>
      <c r="AW305" s="14" t="s">
        <v>36</v>
      </c>
      <c r="AX305" s="14" t="s">
        <v>88</v>
      </c>
      <c r="AY305" s="162" t="s">
        <v>128</v>
      </c>
    </row>
    <row r="306" spans="2:65" s="1" customFormat="1" ht="37.9" customHeight="1">
      <c r="B306" s="31"/>
      <c r="C306" s="131" t="s">
        <v>7</v>
      </c>
      <c r="D306" s="131" t="s">
        <v>130</v>
      </c>
      <c r="E306" s="132" t="s">
        <v>278</v>
      </c>
      <c r="F306" s="133" t="s">
        <v>279</v>
      </c>
      <c r="G306" s="134" t="s">
        <v>242</v>
      </c>
      <c r="H306" s="135">
        <v>13118.4</v>
      </c>
      <c r="I306" s="136"/>
      <c r="J306" s="137">
        <f>ROUND(I306*H306,2)</f>
        <v>0</v>
      </c>
      <c r="K306" s="133" t="s">
        <v>134</v>
      </c>
      <c r="L306" s="31"/>
      <c r="M306" s="138" t="s">
        <v>1</v>
      </c>
      <c r="N306" s="139" t="s">
        <v>45</v>
      </c>
      <c r="P306" s="140">
        <f>O306*H306</f>
        <v>0</v>
      </c>
      <c r="Q306" s="140">
        <v>0</v>
      </c>
      <c r="R306" s="140">
        <f>Q306*H306</f>
        <v>0</v>
      </c>
      <c r="S306" s="140">
        <v>0</v>
      </c>
      <c r="T306" s="141">
        <f>S306*H306</f>
        <v>0</v>
      </c>
      <c r="AR306" s="142" t="s">
        <v>135</v>
      </c>
      <c r="AT306" s="142" t="s">
        <v>130</v>
      </c>
      <c r="AU306" s="142" t="s">
        <v>90</v>
      </c>
      <c r="AY306" s="16" t="s">
        <v>128</v>
      </c>
      <c r="BE306" s="143">
        <f>IF(N306="základní",J306,0)</f>
        <v>0</v>
      </c>
      <c r="BF306" s="143">
        <f>IF(N306="snížená",J306,0)</f>
        <v>0</v>
      </c>
      <c r="BG306" s="143">
        <f>IF(N306="zákl. přenesená",J306,0)</f>
        <v>0</v>
      </c>
      <c r="BH306" s="143">
        <f>IF(N306="sníž. přenesená",J306,0)</f>
        <v>0</v>
      </c>
      <c r="BI306" s="143">
        <f>IF(N306="nulová",J306,0)</f>
        <v>0</v>
      </c>
      <c r="BJ306" s="16" t="s">
        <v>88</v>
      </c>
      <c r="BK306" s="143">
        <f>ROUND(I306*H306,2)</f>
        <v>0</v>
      </c>
      <c r="BL306" s="16" t="s">
        <v>135</v>
      </c>
      <c r="BM306" s="142" t="s">
        <v>280</v>
      </c>
    </row>
    <row r="307" spans="2:65" s="1" customFormat="1" ht="48.75">
      <c r="B307" s="31"/>
      <c r="D307" s="144" t="s">
        <v>137</v>
      </c>
      <c r="F307" s="145" t="s">
        <v>281</v>
      </c>
      <c r="I307" s="146"/>
      <c r="L307" s="31"/>
      <c r="M307" s="147"/>
      <c r="T307" s="55"/>
      <c r="AT307" s="16" t="s">
        <v>137</v>
      </c>
      <c r="AU307" s="16" t="s">
        <v>90</v>
      </c>
    </row>
    <row r="308" spans="2:65" s="13" customFormat="1" ht="11.25">
      <c r="B308" s="154"/>
      <c r="D308" s="144" t="s">
        <v>139</v>
      </c>
      <c r="F308" s="156" t="s">
        <v>282</v>
      </c>
      <c r="H308" s="157">
        <v>13118.4</v>
      </c>
      <c r="I308" s="158"/>
      <c r="L308" s="154"/>
      <c r="M308" s="159"/>
      <c r="T308" s="160"/>
      <c r="AT308" s="155" t="s">
        <v>139</v>
      </c>
      <c r="AU308" s="155" t="s">
        <v>90</v>
      </c>
      <c r="AV308" s="13" t="s">
        <v>90</v>
      </c>
      <c r="AW308" s="13" t="s">
        <v>4</v>
      </c>
      <c r="AX308" s="13" t="s">
        <v>88</v>
      </c>
      <c r="AY308" s="155" t="s">
        <v>128</v>
      </c>
    </row>
    <row r="309" spans="2:65" s="1" customFormat="1" ht="16.5" customHeight="1">
      <c r="B309" s="31"/>
      <c r="C309" s="131" t="s">
        <v>283</v>
      </c>
      <c r="D309" s="131" t="s">
        <v>130</v>
      </c>
      <c r="E309" s="132" t="s">
        <v>284</v>
      </c>
      <c r="F309" s="133" t="s">
        <v>285</v>
      </c>
      <c r="G309" s="134" t="s">
        <v>242</v>
      </c>
      <c r="H309" s="135">
        <v>655.92</v>
      </c>
      <c r="I309" s="136"/>
      <c r="J309" s="137">
        <f>ROUND(I309*H309,2)</f>
        <v>0</v>
      </c>
      <c r="K309" s="133" t="s">
        <v>134</v>
      </c>
      <c r="L309" s="31"/>
      <c r="M309" s="138" t="s">
        <v>1</v>
      </c>
      <c r="N309" s="139" t="s">
        <v>45</v>
      </c>
      <c r="P309" s="140">
        <f>O309*H309</f>
        <v>0</v>
      </c>
      <c r="Q309" s="140">
        <v>0</v>
      </c>
      <c r="R309" s="140">
        <f>Q309*H309</f>
        <v>0</v>
      </c>
      <c r="S309" s="140">
        <v>0</v>
      </c>
      <c r="T309" s="141">
        <f>S309*H309</f>
        <v>0</v>
      </c>
      <c r="AR309" s="142" t="s">
        <v>135</v>
      </c>
      <c r="AT309" s="142" t="s">
        <v>130</v>
      </c>
      <c r="AU309" s="142" t="s">
        <v>90</v>
      </c>
      <c r="AY309" s="16" t="s">
        <v>128</v>
      </c>
      <c r="BE309" s="143">
        <f>IF(N309="základní",J309,0)</f>
        <v>0</v>
      </c>
      <c r="BF309" s="143">
        <f>IF(N309="snížená",J309,0)</f>
        <v>0</v>
      </c>
      <c r="BG309" s="143">
        <f>IF(N309="zákl. přenesená",J309,0)</f>
        <v>0</v>
      </c>
      <c r="BH309" s="143">
        <f>IF(N309="sníž. přenesená",J309,0)</f>
        <v>0</v>
      </c>
      <c r="BI309" s="143">
        <f>IF(N309="nulová",J309,0)</f>
        <v>0</v>
      </c>
      <c r="BJ309" s="16" t="s">
        <v>88</v>
      </c>
      <c r="BK309" s="143">
        <f>ROUND(I309*H309,2)</f>
        <v>0</v>
      </c>
      <c r="BL309" s="16" t="s">
        <v>135</v>
      </c>
      <c r="BM309" s="142" t="s">
        <v>286</v>
      </c>
    </row>
    <row r="310" spans="2:65" s="1" customFormat="1" ht="19.5">
      <c r="B310" s="31"/>
      <c r="D310" s="144" t="s">
        <v>137</v>
      </c>
      <c r="F310" s="145" t="s">
        <v>287</v>
      </c>
      <c r="I310" s="146"/>
      <c r="L310" s="31"/>
      <c r="M310" s="147"/>
      <c r="T310" s="55"/>
      <c r="AT310" s="16" t="s">
        <v>137</v>
      </c>
      <c r="AU310" s="16" t="s">
        <v>90</v>
      </c>
    </row>
    <row r="311" spans="2:65" s="1" customFormat="1" ht="24.2" customHeight="1">
      <c r="B311" s="31"/>
      <c r="C311" s="131" t="s">
        <v>288</v>
      </c>
      <c r="D311" s="131" t="s">
        <v>130</v>
      </c>
      <c r="E311" s="132" t="s">
        <v>289</v>
      </c>
      <c r="F311" s="133" t="s">
        <v>290</v>
      </c>
      <c r="G311" s="134" t="s">
        <v>291</v>
      </c>
      <c r="H311" s="135">
        <v>1311.84</v>
      </c>
      <c r="I311" s="136"/>
      <c r="J311" s="137">
        <f>ROUND(I311*H311,2)</f>
        <v>0</v>
      </c>
      <c r="K311" s="133" t="s">
        <v>134</v>
      </c>
      <c r="L311" s="31"/>
      <c r="M311" s="138" t="s">
        <v>1</v>
      </c>
      <c r="N311" s="139" t="s">
        <v>45</v>
      </c>
      <c r="P311" s="140">
        <f>O311*H311</f>
        <v>0</v>
      </c>
      <c r="Q311" s="140">
        <v>0</v>
      </c>
      <c r="R311" s="140">
        <f>Q311*H311</f>
        <v>0</v>
      </c>
      <c r="S311" s="140">
        <v>0</v>
      </c>
      <c r="T311" s="141">
        <f>S311*H311</f>
        <v>0</v>
      </c>
      <c r="AR311" s="142" t="s">
        <v>135</v>
      </c>
      <c r="AT311" s="142" t="s">
        <v>130</v>
      </c>
      <c r="AU311" s="142" t="s">
        <v>90</v>
      </c>
      <c r="AY311" s="16" t="s">
        <v>128</v>
      </c>
      <c r="BE311" s="143">
        <f>IF(N311="základní",J311,0)</f>
        <v>0</v>
      </c>
      <c r="BF311" s="143">
        <f>IF(N311="snížená",J311,0)</f>
        <v>0</v>
      </c>
      <c r="BG311" s="143">
        <f>IF(N311="zákl. přenesená",J311,0)</f>
        <v>0</v>
      </c>
      <c r="BH311" s="143">
        <f>IF(N311="sníž. přenesená",J311,0)</f>
        <v>0</v>
      </c>
      <c r="BI311" s="143">
        <f>IF(N311="nulová",J311,0)</f>
        <v>0</v>
      </c>
      <c r="BJ311" s="16" t="s">
        <v>88</v>
      </c>
      <c r="BK311" s="143">
        <f>ROUND(I311*H311,2)</f>
        <v>0</v>
      </c>
      <c r="BL311" s="16" t="s">
        <v>135</v>
      </c>
      <c r="BM311" s="142" t="s">
        <v>292</v>
      </c>
    </row>
    <row r="312" spans="2:65" s="1" customFormat="1" ht="29.25">
      <c r="B312" s="31"/>
      <c r="D312" s="144" t="s">
        <v>137</v>
      </c>
      <c r="F312" s="145" t="s">
        <v>293</v>
      </c>
      <c r="I312" s="146"/>
      <c r="L312" s="31"/>
      <c r="M312" s="147"/>
      <c r="T312" s="55"/>
      <c r="AT312" s="16" t="s">
        <v>137</v>
      </c>
      <c r="AU312" s="16" t="s">
        <v>90</v>
      </c>
    </row>
    <row r="313" spans="2:65" s="13" customFormat="1" ht="11.25">
      <c r="B313" s="154"/>
      <c r="D313" s="144" t="s">
        <v>139</v>
      </c>
      <c r="F313" s="156" t="s">
        <v>294</v>
      </c>
      <c r="H313" s="157">
        <v>1311.84</v>
      </c>
      <c r="I313" s="158"/>
      <c r="L313" s="154"/>
      <c r="M313" s="159"/>
      <c r="T313" s="160"/>
      <c r="AT313" s="155" t="s">
        <v>139</v>
      </c>
      <c r="AU313" s="155" t="s">
        <v>90</v>
      </c>
      <c r="AV313" s="13" t="s">
        <v>90</v>
      </c>
      <c r="AW313" s="13" t="s">
        <v>4</v>
      </c>
      <c r="AX313" s="13" t="s">
        <v>88</v>
      </c>
      <c r="AY313" s="155" t="s">
        <v>128</v>
      </c>
    </row>
    <row r="314" spans="2:65" s="1" customFormat="1" ht="24.2" customHeight="1">
      <c r="B314" s="31"/>
      <c r="C314" s="131" t="s">
        <v>295</v>
      </c>
      <c r="D314" s="131" t="s">
        <v>130</v>
      </c>
      <c r="E314" s="132" t="s">
        <v>296</v>
      </c>
      <c r="F314" s="133" t="s">
        <v>297</v>
      </c>
      <c r="G314" s="134" t="s">
        <v>242</v>
      </c>
      <c r="H314" s="135">
        <v>436</v>
      </c>
      <c r="I314" s="136"/>
      <c r="J314" s="137">
        <f>ROUND(I314*H314,2)</f>
        <v>0</v>
      </c>
      <c r="K314" s="133" t="s">
        <v>134</v>
      </c>
      <c r="L314" s="31"/>
      <c r="M314" s="138" t="s">
        <v>1</v>
      </c>
      <c r="N314" s="139" t="s">
        <v>45</v>
      </c>
      <c r="P314" s="140">
        <f>O314*H314</f>
        <v>0</v>
      </c>
      <c r="Q314" s="140">
        <v>0</v>
      </c>
      <c r="R314" s="140">
        <f>Q314*H314</f>
        <v>0</v>
      </c>
      <c r="S314" s="140">
        <v>0</v>
      </c>
      <c r="T314" s="141">
        <f>S314*H314</f>
        <v>0</v>
      </c>
      <c r="AR314" s="142" t="s">
        <v>135</v>
      </c>
      <c r="AT314" s="142" t="s">
        <v>130</v>
      </c>
      <c r="AU314" s="142" t="s">
        <v>90</v>
      </c>
      <c r="AY314" s="16" t="s">
        <v>128</v>
      </c>
      <c r="BE314" s="143">
        <f>IF(N314="základní",J314,0)</f>
        <v>0</v>
      </c>
      <c r="BF314" s="143">
        <f>IF(N314="snížená",J314,0)</f>
        <v>0</v>
      </c>
      <c r="BG314" s="143">
        <f>IF(N314="zákl. přenesená",J314,0)</f>
        <v>0</v>
      </c>
      <c r="BH314" s="143">
        <f>IF(N314="sníž. přenesená",J314,0)</f>
        <v>0</v>
      </c>
      <c r="BI314" s="143">
        <f>IF(N314="nulová",J314,0)</f>
        <v>0</v>
      </c>
      <c r="BJ314" s="16" t="s">
        <v>88</v>
      </c>
      <c r="BK314" s="143">
        <f>ROUND(I314*H314,2)</f>
        <v>0</v>
      </c>
      <c r="BL314" s="16" t="s">
        <v>135</v>
      </c>
      <c r="BM314" s="142" t="s">
        <v>298</v>
      </c>
    </row>
    <row r="315" spans="2:65" s="1" customFormat="1" ht="29.25">
      <c r="B315" s="31"/>
      <c r="D315" s="144" t="s">
        <v>137</v>
      </c>
      <c r="F315" s="145" t="s">
        <v>299</v>
      </c>
      <c r="I315" s="146"/>
      <c r="L315" s="31"/>
      <c r="M315" s="147"/>
      <c r="T315" s="55"/>
      <c r="AT315" s="16" t="s">
        <v>137</v>
      </c>
      <c r="AU315" s="16" t="s">
        <v>90</v>
      </c>
    </row>
    <row r="316" spans="2:65" s="12" customFormat="1" ht="11.25">
      <c r="B316" s="148"/>
      <c r="D316" s="144" t="s">
        <v>139</v>
      </c>
      <c r="E316" s="149" t="s">
        <v>1</v>
      </c>
      <c r="F316" s="150" t="s">
        <v>245</v>
      </c>
      <c r="H316" s="149" t="s">
        <v>1</v>
      </c>
      <c r="I316" s="151"/>
      <c r="L316" s="148"/>
      <c r="M316" s="152"/>
      <c r="T316" s="153"/>
      <c r="AT316" s="149" t="s">
        <v>139</v>
      </c>
      <c r="AU316" s="149" t="s">
        <v>90</v>
      </c>
      <c r="AV316" s="12" t="s">
        <v>88</v>
      </c>
      <c r="AW316" s="12" t="s">
        <v>36</v>
      </c>
      <c r="AX316" s="12" t="s">
        <v>80</v>
      </c>
      <c r="AY316" s="149" t="s">
        <v>128</v>
      </c>
    </row>
    <row r="317" spans="2:65" s="12" customFormat="1" ht="11.25">
      <c r="B317" s="148"/>
      <c r="D317" s="144" t="s">
        <v>139</v>
      </c>
      <c r="E317" s="149" t="s">
        <v>1</v>
      </c>
      <c r="F317" s="150" t="s">
        <v>141</v>
      </c>
      <c r="H317" s="149" t="s">
        <v>1</v>
      </c>
      <c r="I317" s="151"/>
      <c r="L317" s="148"/>
      <c r="M317" s="152"/>
      <c r="T317" s="153"/>
      <c r="AT317" s="149" t="s">
        <v>139</v>
      </c>
      <c r="AU317" s="149" t="s">
        <v>90</v>
      </c>
      <c r="AV317" s="12" t="s">
        <v>88</v>
      </c>
      <c r="AW317" s="12" t="s">
        <v>36</v>
      </c>
      <c r="AX317" s="12" t="s">
        <v>80</v>
      </c>
      <c r="AY317" s="149" t="s">
        <v>128</v>
      </c>
    </row>
    <row r="318" spans="2:65" s="13" customFormat="1" ht="11.25">
      <c r="B318" s="154"/>
      <c r="D318" s="144" t="s">
        <v>139</v>
      </c>
      <c r="E318" s="155" t="s">
        <v>1</v>
      </c>
      <c r="F318" s="156" t="s">
        <v>300</v>
      </c>
      <c r="H318" s="157">
        <v>138.6</v>
      </c>
      <c r="I318" s="158"/>
      <c r="L318" s="154"/>
      <c r="M318" s="159"/>
      <c r="T318" s="160"/>
      <c r="AT318" s="155" t="s">
        <v>139</v>
      </c>
      <c r="AU318" s="155" t="s">
        <v>90</v>
      </c>
      <c r="AV318" s="13" t="s">
        <v>90</v>
      </c>
      <c r="AW318" s="13" t="s">
        <v>36</v>
      </c>
      <c r="AX318" s="13" t="s">
        <v>80</v>
      </c>
      <c r="AY318" s="155" t="s">
        <v>128</v>
      </c>
    </row>
    <row r="319" spans="2:65" s="12" customFormat="1" ht="11.25">
      <c r="B319" s="148"/>
      <c r="D319" s="144" t="s">
        <v>139</v>
      </c>
      <c r="E319" s="149" t="s">
        <v>1</v>
      </c>
      <c r="F319" s="150" t="s">
        <v>143</v>
      </c>
      <c r="H319" s="149" t="s">
        <v>1</v>
      </c>
      <c r="I319" s="151"/>
      <c r="L319" s="148"/>
      <c r="M319" s="152"/>
      <c r="T319" s="153"/>
      <c r="AT319" s="149" t="s">
        <v>139</v>
      </c>
      <c r="AU319" s="149" t="s">
        <v>90</v>
      </c>
      <c r="AV319" s="12" t="s">
        <v>88</v>
      </c>
      <c r="AW319" s="12" t="s">
        <v>36</v>
      </c>
      <c r="AX319" s="12" t="s">
        <v>80</v>
      </c>
      <c r="AY319" s="149" t="s">
        <v>128</v>
      </c>
    </row>
    <row r="320" spans="2:65" s="13" customFormat="1" ht="11.25">
      <c r="B320" s="154"/>
      <c r="D320" s="144" t="s">
        <v>139</v>
      </c>
      <c r="E320" s="155" t="s">
        <v>1</v>
      </c>
      <c r="F320" s="156" t="s">
        <v>301</v>
      </c>
      <c r="H320" s="157">
        <v>97.2</v>
      </c>
      <c r="I320" s="158"/>
      <c r="L320" s="154"/>
      <c r="M320" s="159"/>
      <c r="T320" s="160"/>
      <c r="AT320" s="155" t="s">
        <v>139</v>
      </c>
      <c r="AU320" s="155" t="s">
        <v>90</v>
      </c>
      <c r="AV320" s="13" t="s">
        <v>90</v>
      </c>
      <c r="AW320" s="13" t="s">
        <v>36</v>
      </c>
      <c r="AX320" s="13" t="s">
        <v>80</v>
      </c>
      <c r="AY320" s="155" t="s">
        <v>128</v>
      </c>
    </row>
    <row r="321" spans="2:65" s="12" customFormat="1" ht="11.25">
      <c r="B321" s="148"/>
      <c r="D321" s="144" t="s">
        <v>139</v>
      </c>
      <c r="E321" s="149" t="s">
        <v>1</v>
      </c>
      <c r="F321" s="150" t="s">
        <v>145</v>
      </c>
      <c r="H321" s="149" t="s">
        <v>1</v>
      </c>
      <c r="I321" s="151"/>
      <c r="L321" s="148"/>
      <c r="M321" s="152"/>
      <c r="T321" s="153"/>
      <c r="AT321" s="149" t="s">
        <v>139</v>
      </c>
      <c r="AU321" s="149" t="s">
        <v>90</v>
      </c>
      <c r="AV321" s="12" t="s">
        <v>88</v>
      </c>
      <c r="AW321" s="12" t="s">
        <v>36</v>
      </c>
      <c r="AX321" s="12" t="s">
        <v>80</v>
      </c>
      <c r="AY321" s="149" t="s">
        <v>128</v>
      </c>
    </row>
    <row r="322" spans="2:65" s="13" customFormat="1" ht="11.25">
      <c r="B322" s="154"/>
      <c r="D322" s="144" t="s">
        <v>139</v>
      </c>
      <c r="E322" s="155" t="s">
        <v>1</v>
      </c>
      <c r="F322" s="156" t="s">
        <v>302</v>
      </c>
      <c r="H322" s="157">
        <v>164.56</v>
      </c>
      <c r="I322" s="158"/>
      <c r="L322" s="154"/>
      <c r="M322" s="159"/>
      <c r="T322" s="160"/>
      <c r="AT322" s="155" t="s">
        <v>139</v>
      </c>
      <c r="AU322" s="155" t="s">
        <v>90</v>
      </c>
      <c r="AV322" s="13" t="s">
        <v>90</v>
      </c>
      <c r="AW322" s="13" t="s">
        <v>36</v>
      </c>
      <c r="AX322" s="13" t="s">
        <v>80</v>
      </c>
      <c r="AY322" s="155" t="s">
        <v>128</v>
      </c>
    </row>
    <row r="323" spans="2:65" s="12" customFormat="1" ht="11.25">
      <c r="B323" s="148"/>
      <c r="D323" s="144" t="s">
        <v>139</v>
      </c>
      <c r="E323" s="149" t="s">
        <v>1</v>
      </c>
      <c r="F323" s="150" t="s">
        <v>198</v>
      </c>
      <c r="H323" s="149" t="s">
        <v>1</v>
      </c>
      <c r="I323" s="151"/>
      <c r="L323" s="148"/>
      <c r="M323" s="152"/>
      <c r="T323" s="153"/>
      <c r="AT323" s="149" t="s">
        <v>139</v>
      </c>
      <c r="AU323" s="149" t="s">
        <v>90</v>
      </c>
      <c r="AV323" s="12" t="s">
        <v>88</v>
      </c>
      <c r="AW323" s="12" t="s">
        <v>36</v>
      </c>
      <c r="AX323" s="12" t="s">
        <v>80</v>
      </c>
      <c r="AY323" s="149" t="s">
        <v>128</v>
      </c>
    </row>
    <row r="324" spans="2:65" s="13" customFormat="1" ht="11.25">
      <c r="B324" s="154"/>
      <c r="D324" s="144" t="s">
        <v>139</v>
      </c>
      <c r="E324" s="155" t="s">
        <v>1</v>
      </c>
      <c r="F324" s="156" t="s">
        <v>303</v>
      </c>
      <c r="H324" s="157">
        <v>35.64</v>
      </c>
      <c r="I324" s="158"/>
      <c r="L324" s="154"/>
      <c r="M324" s="159"/>
      <c r="T324" s="160"/>
      <c r="AT324" s="155" t="s">
        <v>139</v>
      </c>
      <c r="AU324" s="155" t="s">
        <v>90</v>
      </c>
      <c r="AV324" s="13" t="s">
        <v>90</v>
      </c>
      <c r="AW324" s="13" t="s">
        <v>36</v>
      </c>
      <c r="AX324" s="13" t="s">
        <v>80</v>
      </c>
      <c r="AY324" s="155" t="s">
        <v>128</v>
      </c>
    </row>
    <row r="325" spans="2:65" s="14" customFormat="1" ht="11.25">
      <c r="B325" s="161"/>
      <c r="D325" s="144" t="s">
        <v>139</v>
      </c>
      <c r="E325" s="162" t="s">
        <v>1</v>
      </c>
      <c r="F325" s="163" t="s">
        <v>149</v>
      </c>
      <c r="H325" s="164">
        <v>436</v>
      </c>
      <c r="I325" s="165"/>
      <c r="L325" s="161"/>
      <c r="M325" s="166"/>
      <c r="T325" s="167"/>
      <c r="AT325" s="162" t="s">
        <v>139</v>
      </c>
      <c r="AU325" s="162" t="s">
        <v>90</v>
      </c>
      <c r="AV325" s="14" t="s">
        <v>135</v>
      </c>
      <c r="AW325" s="14" t="s">
        <v>36</v>
      </c>
      <c r="AX325" s="14" t="s">
        <v>88</v>
      </c>
      <c r="AY325" s="162" t="s">
        <v>128</v>
      </c>
    </row>
    <row r="326" spans="2:65" s="1" customFormat="1" ht="16.5" customHeight="1">
      <c r="B326" s="31"/>
      <c r="C326" s="168" t="s">
        <v>304</v>
      </c>
      <c r="D326" s="168" t="s">
        <v>305</v>
      </c>
      <c r="E326" s="169" t="s">
        <v>306</v>
      </c>
      <c r="F326" s="170" t="s">
        <v>307</v>
      </c>
      <c r="G326" s="171" t="s">
        <v>291</v>
      </c>
      <c r="H326" s="172">
        <v>872</v>
      </c>
      <c r="I326" s="173"/>
      <c r="J326" s="174">
        <f>ROUND(I326*H326,2)</f>
        <v>0</v>
      </c>
      <c r="K326" s="170" t="s">
        <v>134</v>
      </c>
      <c r="L326" s="175"/>
      <c r="M326" s="176" t="s">
        <v>1</v>
      </c>
      <c r="N326" s="177" t="s">
        <v>45</v>
      </c>
      <c r="P326" s="140">
        <f>O326*H326</f>
        <v>0</v>
      </c>
      <c r="Q326" s="140">
        <v>1</v>
      </c>
      <c r="R326" s="140">
        <f>Q326*H326</f>
        <v>872</v>
      </c>
      <c r="S326" s="140">
        <v>0</v>
      </c>
      <c r="T326" s="141">
        <f>S326*H326</f>
        <v>0</v>
      </c>
      <c r="AR326" s="142" t="s">
        <v>190</v>
      </c>
      <c r="AT326" s="142" t="s">
        <v>305</v>
      </c>
      <c r="AU326" s="142" t="s">
        <v>90</v>
      </c>
      <c r="AY326" s="16" t="s">
        <v>128</v>
      </c>
      <c r="BE326" s="143">
        <f>IF(N326="základní",J326,0)</f>
        <v>0</v>
      </c>
      <c r="BF326" s="143">
        <f>IF(N326="snížená",J326,0)</f>
        <v>0</v>
      </c>
      <c r="BG326" s="143">
        <f>IF(N326="zákl. přenesená",J326,0)</f>
        <v>0</v>
      </c>
      <c r="BH326" s="143">
        <f>IF(N326="sníž. přenesená",J326,0)</f>
        <v>0</v>
      </c>
      <c r="BI326" s="143">
        <f>IF(N326="nulová",J326,0)</f>
        <v>0</v>
      </c>
      <c r="BJ326" s="16" t="s">
        <v>88</v>
      </c>
      <c r="BK326" s="143">
        <f>ROUND(I326*H326,2)</f>
        <v>0</v>
      </c>
      <c r="BL326" s="16" t="s">
        <v>135</v>
      </c>
      <c r="BM326" s="142" t="s">
        <v>308</v>
      </c>
    </row>
    <row r="327" spans="2:65" s="1" customFormat="1" ht="11.25">
      <c r="B327" s="31"/>
      <c r="D327" s="144" t="s">
        <v>137</v>
      </c>
      <c r="F327" s="145" t="s">
        <v>307</v>
      </c>
      <c r="I327" s="146"/>
      <c r="L327" s="31"/>
      <c r="M327" s="147"/>
      <c r="T327" s="55"/>
      <c r="AT327" s="16" t="s">
        <v>137</v>
      </c>
      <c r="AU327" s="16" t="s">
        <v>90</v>
      </c>
    </row>
    <row r="328" spans="2:65" s="13" customFormat="1" ht="11.25">
      <c r="B328" s="154"/>
      <c r="D328" s="144" t="s">
        <v>139</v>
      </c>
      <c r="F328" s="156" t="s">
        <v>309</v>
      </c>
      <c r="H328" s="157">
        <v>872</v>
      </c>
      <c r="I328" s="158"/>
      <c r="L328" s="154"/>
      <c r="M328" s="159"/>
      <c r="T328" s="160"/>
      <c r="AT328" s="155" t="s">
        <v>139</v>
      </c>
      <c r="AU328" s="155" t="s">
        <v>90</v>
      </c>
      <c r="AV328" s="13" t="s">
        <v>90</v>
      </c>
      <c r="AW328" s="13" t="s">
        <v>4</v>
      </c>
      <c r="AX328" s="13" t="s">
        <v>88</v>
      </c>
      <c r="AY328" s="155" t="s">
        <v>128</v>
      </c>
    </row>
    <row r="329" spans="2:65" s="1" customFormat="1" ht="24.2" customHeight="1">
      <c r="B329" s="31"/>
      <c r="C329" s="131" t="s">
        <v>310</v>
      </c>
      <c r="D329" s="131" t="s">
        <v>130</v>
      </c>
      <c r="E329" s="132" t="s">
        <v>311</v>
      </c>
      <c r="F329" s="133" t="s">
        <v>312</v>
      </c>
      <c r="G329" s="134" t="s">
        <v>242</v>
      </c>
      <c r="H329" s="135">
        <v>191.88</v>
      </c>
      <c r="I329" s="136"/>
      <c r="J329" s="137">
        <f>ROUND(I329*H329,2)</f>
        <v>0</v>
      </c>
      <c r="K329" s="133" t="s">
        <v>134</v>
      </c>
      <c r="L329" s="31"/>
      <c r="M329" s="138" t="s">
        <v>1</v>
      </c>
      <c r="N329" s="139" t="s">
        <v>45</v>
      </c>
      <c r="P329" s="140">
        <f>O329*H329</f>
        <v>0</v>
      </c>
      <c r="Q329" s="140">
        <v>0</v>
      </c>
      <c r="R329" s="140">
        <f>Q329*H329</f>
        <v>0</v>
      </c>
      <c r="S329" s="140">
        <v>0</v>
      </c>
      <c r="T329" s="141">
        <f>S329*H329</f>
        <v>0</v>
      </c>
      <c r="AR329" s="142" t="s">
        <v>135</v>
      </c>
      <c r="AT329" s="142" t="s">
        <v>130</v>
      </c>
      <c r="AU329" s="142" t="s">
        <v>90</v>
      </c>
      <c r="AY329" s="16" t="s">
        <v>128</v>
      </c>
      <c r="BE329" s="143">
        <f>IF(N329="základní",J329,0)</f>
        <v>0</v>
      </c>
      <c r="BF329" s="143">
        <f>IF(N329="snížená",J329,0)</f>
        <v>0</v>
      </c>
      <c r="BG329" s="143">
        <f>IF(N329="zákl. přenesená",J329,0)</f>
        <v>0</v>
      </c>
      <c r="BH329" s="143">
        <f>IF(N329="sníž. přenesená",J329,0)</f>
        <v>0</v>
      </c>
      <c r="BI329" s="143">
        <f>IF(N329="nulová",J329,0)</f>
        <v>0</v>
      </c>
      <c r="BJ329" s="16" t="s">
        <v>88</v>
      </c>
      <c r="BK329" s="143">
        <f>ROUND(I329*H329,2)</f>
        <v>0</v>
      </c>
      <c r="BL329" s="16" t="s">
        <v>135</v>
      </c>
      <c r="BM329" s="142" t="s">
        <v>313</v>
      </c>
    </row>
    <row r="330" spans="2:65" s="1" customFormat="1" ht="11.25">
      <c r="B330" s="31"/>
      <c r="D330" s="144" t="s">
        <v>137</v>
      </c>
      <c r="F330" s="145" t="s">
        <v>312</v>
      </c>
      <c r="I330" s="146"/>
      <c r="L330" s="31"/>
      <c r="M330" s="147"/>
      <c r="T330" s="55"/>
      <c r="AT330" s="16" t="s">
        <v>137</v>
      </c>
      <c r="AU330" s="16" t="s">
        <v>90</v>
      </c>
    </row>
    <row r="331" spans="2:65" s="12" customFormat="1" ht="11.25">
      <c r="B331" s="148"/>
      <c r="D331" s="144" t="s">
        <v>139</v>
      </c>
      <c r="E331" s="149" t="s">
        <v>1</v>
      </c>
      <c r="F331" s="150" t="s">
        <v>245</v>
      </c>
      <c r="H331" s="149" t="s">
        <v>1</v>
      </c>
      <c r="I331" s="151"/>
      <c r="L331" s="148"/>
      <c r="M331" s="152"/>
      <c r="T331" s="153"/>
      <c r="AT331" s="149" t="s">
        <v>139</v>
      </c>
      <c r="AU331" s="149" t="s">
        <v>90</v>
      </c>
      <c r="AV331" s="12" t="s">
        <v>88</v>
      </c>
      <c r="AW331" s="12" t="s">
        <v>36</v>
      </c>
      <c r="AX331" s="12" t="s">
        <v>80</v>
      </c>
      <c r="AY331" s="149" t="s">
        <v>128</v>
      </c>
    </row>
    <row r="332" spans="2:65" s="12" customFormat="1" ht="11.25">
      <c r="B332" s="148"/>
      <c r="D332" s="144" t="s">
        <v>139</v>
      </c>
      <c r="E332" s="149" t="s">
        <v>1</v>
      </c>
      <c r="F332" s="150" t="s">
        <v>141</v>
      </c>
      <c r="H332" s="149" t="s">
        <v>1</v>
      </c>
      <c r="I332" s="151"/>
      <c r="L332" s="148"/>
      <c r="M332" s="152"/>
      <c r="T332" s="153"/>
      <c r="AT332" s="149" t="s">
        <v>139</v>
      </c>
      <c r="AU332" s="149" t="s">
        <v>90</v>
      </c>
      <c r="AV332" s="12" t="s">
        <v>88</v>
      </c>
      <c r="AW332" s="12" t="s">
        <v>36</v>
      </c>
      <c r="AX332" s="12" t="s">
        <v>80</v>
      </c>
      <c r="AY332" s="149" t="s">
        <v>128</v>
      </c>
    </row>
    <row r="333" spans="2:65" s="13" customFormat="1" ht="11.25">
      <c r="B333" s="154"/>
      <c r="D333" s="144" t="s">
        <v>139</v>
      </c>
      <c r="E333" s="155" t="s">
        <v>1</v>
      </c>
      <c r="F333" s="156" t="s">
        <v>314</v>
      </c>
      <c r="H333" s="157">
        <v>73.92</v>
      </c>
      <c r="I333" s="158"/>
      <c r="L333" s="154"/>
      <c r="M333" s="159"/>
      <c r="T333" s="160"/>
      <c r="AT333" s="155" t="s">
        <v>139</v>
      </c>
      <c r="AU333" s="155" t="s">
        <v>90</v>
      </c>
      <c r="AV333" s="13" t="s">
        <v>90</v>
      </c>
      <c r="AW333" s="13" t="s">
        <v>36</v>
      </c>
      <c r="AX333" s="13" t="s">
        <v>80</v>
      </c>
      <c r="AY333" s="155" t="s">
        <v>128</v>
      </c>
    </row>
    <row r="334" spans="2:65" s="12" customFormat="1" ht="11.25">
      <c r="B334" s="148"/>
      <c r="D334" s="144" t="s">
        <v>139</v>
      </c>
      <c r="E334" s="149" t="s">
        <v>1</v>
      </c>
      <c r="F334" s="150" t="s">
        <v>143</v>
      </c>
      <c r="H334" s="149" t="s">
        <v>1</v>
      </c>
      <c r="I334" s="151"/>
      <c r="L334" s="148"/>
      <c r="M334" s="152"/>
      <c r="T334" s="153"/>
      <c r="AT334" s="149" t="s">
        <v>139</v>
      </c>
      <c r="AU334" s="149" t="s">
        <v>90</v>
      </c>
      <c r="AV334" s="12" t="s">
        <v>88</v>
      </c>
      <c r="AW334" s="12" t="s">
        <v>36</v>
      </c>
      <c r="AX334" s="12" t="s">
        <v>80</v>
      </c>
      <c r="AY334" s="149" t="s">
        <v>128</v>
      </c>
    </row>
    <row r="335" spans="2:65" s="13" customFormat="1" ht="11.25">
      <c r="B335" s="154"/>
      <c r="D335" s="144" t="s">
        <v>139</v>
      </c>
      <c r="E335" s="155" t="s">
        <v>1</v>
      </c>
      <c r="F335" s="156" t="s">
        <v>315</v>
      </c>
      <c r="H335" s="157">
        <v>45.36</v>
      </c>
      <c r="I335" s="158"/>
      <c r="L335" s="154"/>
      <c r="M335" s="159"/>
      <c r="T335" s="160"/>
      <c r="AT335" s="155" t="s">
        <v>139</v>
      </c>
      <c r="AU335" s="155" t="s">
        <v>90</v>
      </c>
      <c r="AV335" s="13" t="s">
        <v>90</v>
      </c>
      <c r="AW335" s="13" t="s">
        <v>36</v>
      </c>
      <c r="AX335" s="13" t="s">
        <v>80</v>
      </c>
      <c r="AY335" s="155" t="s">
        <v>128</v>
      </c>
    </row>
    <row r="336" spans="2:65" s="12" customFormat="1" ht="11.25">
      <c r="B336" s="148"/>
      <c r="D336" s="144" t="s">
        <v>139</v>
      </c>
      <c r="E336" s="149" t="s">
        <v>1</v>
      </c>
      <c r="F336" s="150" t="s">
        <v>145</v>
      </c>
      <c r="H336" s="149" t="s">
        <v>1</v>
      </c>
      <c r="I336" s="151"/>
      <c r="L336" s="148"/>
      <c r="M336" s="152"/>
      <c r="T336" s="153"/>
      <c r="AT336" s="149" t="s">
        <v>139</v>
      </c>
      <c r="AU336" s="149" t="s">
        <v>90</v>
      </c>
      <c r="AV336" s="12" t="s">
        <v>88</v>
      </c>
      <c r="AW336" s="12" t="s">
        <v>36</v>
      </c>
      <c r="AX336" s="12" t="s">
        <v>80</v>
      </c>
      <c r="AY336" s="149" t="s">
        <v>128</v>
      </c>
    </row>
    <row r="337" spans="2:65" s="13" customFormat="1" ht="11.25">
      <c r="B337" s="154"/>
      <c r="D337" s="144" t="s">
        <v>139</v>
      </c>
      <c r="E337" s="155" t="s">
        <v>1</v>
      </c>
      <c r="F337" s="156" t="s">
        <v>316</v>
      </c>
      <c r="H337" s="157">
        <v>58.08</v>
      </c>
      <c r="I337" s="158"/>
      <c r="L337" s="154"/>
      <c r="M337" s="159"/>
      <c r="T337" s="160"/>
      <c r="AT337" s="155" t="s">
        <v>139</v>
      </c>
      <c r="AU337" s="155" t="s">
        <v>90</v>
      </c>
      <c r="AV337" s="13" t="s">
        <v>90</v>
      </c>
      <c r="AW337" s="13" t="s">
        <v>36</v>
      </c>
      <c r="AX337" s="13" t="s">
        <v>80</v>
      </c>
      <c r="AY337" s="155" t="s">
        <v>128</v>
      </c>
    </row>
    <row r="338" spans="2:65" s="12" customFormat="1" ht="11.25">
      <c r="B338" s="148"/>
      <c r="D338" s="144" t="s">
        <v>139</v>
      </c>
      <c r="E338" s="149" t="s">
        <v>1</v>
      </c>
      <c r="F338" s="150" t="s">
        <v>198</v>
      </c>
      <c r="H338" s="149" t="s">
        <v>1</v>
      </c>
      <c r="I338" s="151"/>
      <c r="L338" s="148"/>
      <c r="M338" s="152"/>
      <c r="T338" s="153"/>
      <c r="AT338" s="149" t="s">
        <v>139</v>
      </c>
      <c r="AU338" s="149" t="s">
        <v>90</v>
      </c>
      <c r="AV338" s="12" t="s">
        <v>88</v>
      </c>
      <c r="AW338" s="12" t="s">
        <v>36</v>
      </c>
      <c r="AX338" s="12" t="s">
        <v>80</v>
      </c>
      <c r="AY338" s="149" t="s">
        <v>128</v>
      </c>
    </row>
    <row r="339" spans="2:65" s="13" customFormat="1" ht="11.25">
      <c r="B339" s="154"/>
      <c r="D339" s="144" t="s">
        <v>139</v>
      </c>
      <c r="E339" s="155" t="s">
        <v>1</v>
      </c>
      <c r="F339" s="156" t="s">
        <v>317</v>
      </c>
      <c r="H339" s="157">
        <v>14.52</v>
      </c>
      <c r="I339" s="158"/>
      <c r="L339" s="154"/>
      <c r="M339" s="159"/>
      <c r="T339" s="160"/>
      <c r="AT339" s="155" t="s">
        <v>139</v>
      </c>
      <c r="AU339" s="155" t="s">
        <v>90</v>
      </c>
      <c r="AV339" s="13" t="s">
        <v>90</v>
      </c>
      <c r="AW339" s="13" t="s">
        <v>36</v>
      </c>
      <c r="AX339" s="13" t="s">
        <v>80</v>
      </c>
      <c r="AY339" s="155" t="s">
        <v>128</v>
      </c>
    </row>
    <row r="340" spans="2:65" s="14" customFormat="1" ht="11.25">
      <c r="B340" s="161"/>
      <c r="D340" s="144" t="s">
        <v>139</v>
      </c>
      <c r="E340" s="162" t="s">
        <v>1</v>
      </c>
      <c r="F340" s="163" t="s">
        <v>149</v>
      </c>
      <c r="H340" s="164">
        <v>191.88</v>
      </c>
      <c r="I340" s="165"/>
      <c r="L340" s="161"/>
      <c r="M340" s="166"/>
      <c r="T340" s="167"/>
      <c r="AT340" s="162" t="s">
        <v>139</v>
      </c>
      <c r="AU340" s="162" t="s">
        <v>90</v>
      </c>
      <c r="AV340" s="14" t="s">
        <v>135</v>
      </c>
      <c r="AW340" s="14" t="s">
        <v>36</v>
      </c>
      <c r="AX340" s="14" t="s">
        <v>88</v>
      </c>
      <c r="AY340" s="162" t="s">
        <v>128</v>
      </c>
    </row>
    <row r="341" spans="2:65" s="1" customFormat="1" ht="16.5" customHeight="1">
      <c r="B341" s="31"/>
      <c r="C341" s="168" t="s">
        <v>318</v>
      </c>
      <c r="D341" s="168" t="s">
        <v>305</v>
      </c>
      <c r="E341" s="169" t="s">
        <v>319</v>
      </c>
      <c r="F341" s="170" t="s">
        <v>320</v>
      </c>
      <c r="G341" s="171" t="s">
        <v>291</v>
      </c>
      <c r="H341" s="172">
        <v>383.76</v>
      </c>
      <c r="I341" s="173"/>
      <c r="J341" s="174">
        <f>ROUND(I341*H341,2)</f>
        <v>0</v>
      </c>
      <c r="K341" s="170" t="s">
        <v>134</v>
      </c>
      <c r="L341" s="175"/>
      <c r="M341" s="176" t="s">
        <v>1</v>
      </c>
      <c r="N341" s="177" t="s">
        <v>45</v>
      </c>
      <c r="P341" s="140">
        <f>O341*H341</f>
        <v>0</v>
      </c>
      <c r="Q341" s="140">
        <v>1</v>
      </c>
      <c r="R341" s="140">
        <f>Q341*H341</f>
        <v>383.76</v>
      </c>
      <c r="S341" s="140">
        <v>0</v>
      </c>
      <c r="T341" s="141">
        <f>S341*H341</f>
        <v>0</v>
      </c>
      <c r="AR341" s="142" t="s">
        <v>190</v>
      </c>
      <c r="AT341" s="142" t="s">
        <v>305</v>
      </c>
      <c r="AU341" s="142" t="s">
        <v>90</v>
      </c>
      <c r="AY341" s="16" t="s">
        <v>128</v>
      </c>
      <c r="BE341" s="143">
        <f>IF(N341="základní",J341,0)</f>
        <v>0</v>
      </c>
      <c r="BF341" s="143">
        <f>IF(N341="snížená",J341,0)</f>
        <v>0</v>
      </c>
      <c r="BG341" s="143">
        <f>IF(N341="zákl. přenesená",J341,0)</f>
        <v>0</v>
      </c>
      <c r="BH341" s="143">
        <f>IF(N341="sníž. přenesená",J341,0)</f>
        <v>0</v>
      </c>
      <c r="BI341" s="143">
        <f>IF(N341="nulová",J341,0)</f>
        <v>0</v>
      </c>
      <c r="BJ341" s="16" t="s">
        <v>88</v>
      </c>
      <c r="BK341" s="143">
        <f>ROUND(I341*H341,2)</f>
        <v>0</v>
      </c>
      <c r="BL341" s="16" t="s">
        <v>135</v>
      </c>
      <c r="BM341" s="142" t="s">
        <v>321</v>
      </c>
    </row>
    <row r="342" spans="2:65" s="1" customFormat="1" ht="11.25">
      <c r="B342" s="31"/>
      <c r="D342" s="144" t="s">
        <v>137</v>
      </c>
      <c r="F342" s="145" t="s">
        <v>320</v>
      </c>
      <c r="I342" s="146"/>
      <c r="L342" s="31"/>
      <c r="M342" s="147"/>
      <c r="T342" s="55"/>
      <c r="AT342" s="16" t="s">
        <v>137</v>
      </c>
      <c r="AU342" s="16" t="s">
        <v>90</v>
      </c>
    </row>
    <row r="343" spans="2:65" s="13" customFormat="1" ht="11.25">
      <c r="B343" s="154"/>
      <c r="D343" s="144" t="s">
        <v>139</v>
      </c>
      <c r="F343" s="156" t="s">
        <v>322</v>
      </c>
      <c r="H343" s="157">
        <v>383.76</v>
      </c>
      <c r="I343" s="158"/>
      <c r="L343" s="154"/>
      <c r="M343" s="159"/>
      <c r="T343" s="160"/>
      <c r="AT343" s="155" t="s">
        <v>139</v>
      </c>
      <c r="AU343" s="155" t="s">
        <v>90</v>
      </c>
      <c r="AV343" s="13" t="s">
        <v>90</v>
      </c>
      <c r="AW343" s="13" t="s">
        <v>4</v>
      </c>
      <c r="AX343" s="13" t="s">
        <v>88</v>
      </c>
      <c r="AY343" s="155" t="s">
        <v>128</v>
      </c>
    </row>
    <row r="344" spans="2:65" s="1" customFormat="1" ht="33" customHeight="1">
      <c r="B344" s="31"/>
      <c r="C344" s="168" t="s">
        <v>323</v>
      </c>
      <c r="D344" s="168" t="s">
        <v>305</v>
      </c>
      <c r="E344" s="169" t="s">
        <v>324</v>
      </c>
      <c r="F344" s="170" t="s">
        <v>325</v>
      </c>
      <c r="G344" s="171" t="s">
        <v>170</v>
      </c>
      <c r="H344" s="172">
        <v>15</v>
      </c>
      <c r="I344" s="173"/>
      <c r="J344" s="174">
        <f>ROUND(I344*H344,2)</f>
        <v>0</v>
      </c>
      <c r="K344" s="170" t="s">
        <v>134</v>
      </c>
      <c r="L344" s="175"/>
      <c r="M344" s="176" t="s">
        <v>1</v>
      </c>
      <c r="N344" s="177" t="s">
        <v>45</v>
      </c>
      <c r="P344" s="140">
        <f>O344*H344</f>
        <v>0</v>
      </c>
      <c r="Q344" s="140">
        <v>6.8999999999999997E-4</v>
      </c>
      <c r="R344" s="140">
        <f>Q344*H344</f>
        <v>1.035E-2</v>
      </c>
      <c r="S344" s="140">
        <v>0</v>
      </c>
      <c r="T344" s="141">
        <f>S344*H344</f>
        <v>0</v>
      </c>
      <c r="AR344" s="142" t="s">
        <v>190</v>
      </c>
      <c r="AT344" s="142" t="s">
        <v>305</v>
      </c>
      <c r="AU344" s="142" t="s">
        <v>90</v>
      </c>
      <c r="AY344" s="16" t="s">
        <v>128</v>
      </c>
      <c r="BE344" s="143">
        <f>IF(N344="základní",J344,0)</f>
        <v>0</v>
      </c>
      <c r="BF344" s="143">
        <f>IF(N344="snížená",J344,0)</f>
        <v>0</v>
      </c>
      <c r="BG344" s="143">
        <f>IF(N344="zákl. přenesená",J344,0)</f>
        <v>0</v>
      </c>
      <c r="BH344" s="143">
        <f>IF(N344="sníž. přenesená",J344,0)</f>
        <v>0</v>
      </c>
      <c r="BI344" s="143">
        <f>IF(N344="nulová",J344,0)</f>
        <v>0</v>
      </c>
      <c r="BJ344" s="16" t="s">
        <v>88</v>
      </c>
      <c r="BK344" s="143">
        <f>ROUND(I344*H344,2)</f>
        <v>0</v>
      </c>
      <c r="BL344" s="16" t="s">
        <v>135</v>
      </c>
      <c r="BM344" s="142" t="s">
        <v>326</v>
      </c>
    </row>
    <row r="345" spans="2:65" s="1" customFormat="1" ht="19.5">
      <c r="B345" s="31"/>
      <c r="D345" s="144" t="s">
        <v>137</v>
      </c>
      <c r="F345" s="145" t="s">
        <v>325</v>
      </c>
      <c r="I345" s="146"/>
      <c r="L345" s="31"/>
      <c r="M345" s="147"/>
      <c r="T345" s="55"/>
      <c r="AT345" s="16" t="s">
        <v>137</v>
      </c>
      <c r="AU345" s="16" t="s">
        <v>90</v>
      </c>
    </row>
    <row r="346" spans="2:65" s="12" customFormat="1" ht="11.25">
      <c r="B346" s="148"/>
      <c r="D346" s="144" t="s">
        <v>139</v>
      </c>
      <c r="E346" s="149" t="s">
        <v>1</v>
      </c>
      <c r="F346" s="150" t="s">
        <v>327</v>
      </c>
      <c r="H346" s="149" t="s">
        <v>1</v>
      </c>
      <c r="I346" s="151"/>
      <c r="L346" s="148"/>
      <c r="M346" s="152"/>
      <c r="T346" s="153"/>
      <c r="AT346" s="149" t="s">
        <v>139</v>
      </c>
      <c r="AU346" s="149" t="s">
        <v>90</v>
      </c>
      <c r="AV346" s="12" t="s">
        <v>88</v>
      </c>
      <c r="AW346" s="12" t="s">
        <v>36</v>
      </c>
      <c r="AX346" s="12" t="s">
        <v>80</v>
      </c>
      <c r="AY346" s="149" t="s">
        <v>128</v>
      </c>
    </row>
    <row r="347" spans="2:65" s="12" customFormat="1" ht="11.25">
      <c r="B347" s="148"/>
      <c r="D347" s="144" t="s">
        <v>139</v>
      </c>
      <c r="E347" s="149" t="s">
        <v>1</v>
      </c>
      <c r="F347" s="150" t="s">
        <v>173</v>
      </c>
      <c r="H347" s="149" t="s">
        <v>1</v>
      </c>
      <c r="I347" s="151"/>
      <c r="L347" s="148"/>
      <c r="M347" s="152"/>
      <c r="T347" s="153"/>
      <c r="AT347" s="149" t="s">
        <v>139</v>
      </c>
      <c r="AU347" s="149" t="s">
        <v>90</v>
      </c>
      <c r="AV347" s="12" t="s">
        <v>88</v>
      </c>
      <c r="AW347" s="12" t="s">
        <v>36</v>
      </c>
      <c r="AX347" s="12" t="s">
        <v>80</v>
      </c>
      <c r="AY347" s="149" t="s">
        <v>128</v>
      </c>
    </row>
    <row r="348" spans="2:65" s="13" customFormat="1" ht="11.25">
      <c r="B348" s="154"/>
      <c r="D348" s="144" t="s">
        <v>139</v>
      </c>
      <c r="E348" s="155" t="s">
        <v>1</v>
      </c>
      <c r="F348" s="156" t="s">
        <v>328</v>
      </c>
      <c r="H348" s="157">
        <v>15</v>
      </c>
      <c r="I348" s="158"/>
      <c r="L348" s="154"/>
      <c r="M348" s="159"/>
      <c r="T348" s="160"/>
      <c r="AT348" s="155" t="s">
        <v>139</v>
      </c>
      <c r="AU348" s="155" t="s">
        <v>90</v>
      </c>
      <c r="AV348" s="13" t="s">
        <v>90</v>
      </c>
      <c r="AW348" s="13" t="s">
        <v>36</v>
      </c>
      <c r="AX348" s="13" t="s">
        <v>80</v>
      </c>
      <c r="AY348" s="155" t="s">
        <v>128</v>
      </c>
    </row>
    <row r="349" spans="2:65" s="14" customFormat="1" ht="11.25">
      <c r="B349" s="161"/>
      <c r="D349" s="144" t="s">
        <v>139</v>
      </c>
      <c r="E349" s="162" t="s">
        <v>1</v>
      </c>
      <c r="F349" s="163" t="s">
        <v>149</v>
      </c>
      <c r="H349" s="164">
        <v>15</v>
      </c>
      <c r="I349" s="165"/>
      <c r="L349" s="161"/>
      <c r="M349" s="166"/>
      <c r="T349" s="167"/>
      <c r="AT349" s="162" t="s">
        <v>139</v>
      </c>
      <c r="AU349" s="162" t="s">
        <v>90</v>
      </c>
      <c r="AV349" s="14" t="s">
        <v>135</v>
      </c>
      <c r="AW349" s="14" t="s">
        <v>36</v>
      </c>
      <c r="AX349" s="14" t="s">
        <v>88</v>
      </c>
      <c r="AY349" s="162" t="s">
        <v>128</v>
      </c>
    </row>
    <row r="350" spans="2:65" s="11" customFormat="1" ht="22.9" customHeight="1">
      <c r="B350" s="119"/>
      <c r="D350" s="120" t="s">
        <v>79</v>
      </c>
      <c r="E350" s="129" t="s">
        <v>90</v>
      </c>
      <c r="F350" s="129" t="s">
        <v>329</v>
      </c>
      <c r="I350" s="122"/>
      <c r="J350" s="130">
        <f>BK350</f>
        <v>0</v>
      </c>
      <c r="L350" s="119"/>
      <c r="M350" s="124"/>
      <c r="P350" s="125">
        <f>SUM(P351:P362)</f>
        <v>0</v>
      </c>
      <c r="R350" s="125">
        <f>SUM(R351:R362)</f>
        <v>47.441679999999998</v>
      </c>
      <c r="T350" s="126">
        <f>SUM(T351:T362)</f>
        <v>0</v>
      </c>
      <c r="AR350" s="120" t="s">
        <v>88</v>
      </c>
      <c r="AT350" s="127" t="s">
        <v>79</v>
      </c>
      <c r="AU350" s="127" t="s">
        <v>88</v>
      </c>
      <c r="AY350" s="120" t="s">
        <v>128</v>
      </c>
      <c r="BK350" s="128">
        <f>SUM(BK351:BK362)</f>
        <v>0</v>
      </c>
    </row>
    <row r="351" spans="2:65" s="1" customFormat="1" ht="37.9" customHeight="1">
      <c r="B351" s="31"/>
      <c r="C351" s="131" t="s">
        <v>330</v>
      </c>
      <c r="D351" s="131" t="s">
        <v>130</v>
      </c>
      <c r="E351" s="132" t="s">
        <v>331</v>
      </c>
      <c r="F351" s="133" t="s">
        <v>332</v>
      </c>
      <c r="G351" s="134" t="s">
        <v>170</v>
      </c>
      <c r="H351" s="135">
        <v>232</v>
      </c>
      <c r="I351" s="136"/>
      <c r="J351" s="137">
        <f>ROUND(I351*H351,2)</f>
        <v>0</v>
      </c>
      <c r="K351" s="133" t="s">
        <v>134</v>
      </c>
      <c r="L351" s="31"/>
      <c r="M351" s="138" t="s">
        <v>1</v>
      </c>
      <c r="N351" s="139" t="s">
        <v>45</v>
      </c>
      <c r="P351" s="140">
        <f>O351*H351</f>
        <v>0</v>
      </c>
      <c r="Q351" s="140">
        <v>0.20449000000000001</v>
      </c>
      <c r="R351" s="140">
        <f>Q351*H351</f>
        <v>47.441679999999998</v>
      </c>
      <c r="S351" s="140">
        <v>0</v>
      </c>
      <c r="T351" s="141">
        <f>S351*H351</f>
        <v>0</v>
      </c>
      <c r="AR351" s="142" t="s">
        <v>135</v>
      </c>
      <c r="AT351" s="142" t="s">
        <v>130</v>
      </c>
      <c r="AU351" s="142" t="s">
        <v>90</v>
      </c>
      <c r="AY351" s="16" t="s">
        <v>128</v>
      </c>
      <c r="BE351" s="143">
        <f>IF(N351="základní",J351,0)</f>
        <v>0</v>
      </c>
      <c r="BF351" s="143">
        <f>IF(N351="snížená",J351,0)</f>
        <v>0</v>
      </c>
      <c r="BG351" s="143">
        <f>IF(N351="zákl. přenesená",J351,0)</f>
        <v>0</v>
      </c>
      <c r="BH351" s="143">
        <f>IF(N351="sníž. přenesená",J351,0)</f>
        <v>0</v>
      </c>
      <c r="BI351" s="143">
        <f>IF(N351="nulová",J351,0)</f>
        <v>0</v>
      </c>
      <c r="BJ351" s="16" t="s">
        <v>88</v>
      </c>
      <c r="BK351" s="143">
        <f>ROUND(I351*H351,2)</f>
        <v>0</v>
      </c>
      <c r="BL351" s="16" t="s">
        <v>135</v>
      </c>
      <c r="BM351" s="142" t="s">
        <v>333</v>
      </c>
    </row>
    <row r="352" spans="2:65" s="1" customFormat="1" ht="19.5">
      <c r="B352" s="31"/>
      <c r="D352" s="144" t="s">
        <v>137</v>
      </c>
      <c r="F352" s="145" t="s">
        <v>332</v>
      </c>
      <c r="I352" s="146"/>
      <c r="L352" s="31"/>
      <c r="M352" s="147"/>
      <c r="T352" s="55"/>
      <c r="AT352" s="16" t="s">
        <v>137</v>
      </c>
      <c r="AU352" s="16" t="s">
        <v>90</v>
      </c>
    </row>
    <row r="353" spans="2:65" s="12" customFormat="1" ht="11.25">
      <c r="B353" s="148"/>
      <c r="D353" s="144" t="s">
        <v>139</v>
      </c>
      <c r="E353" s="149" t="s">
        <v>1</v>
      </c>
      <c r="F353" s="150" t="s">
        <v>245</v>
      </c>
      <c r="H353" s="149" t="s">
        <v>1</v>
      </c>
      <c r="I353" s="151"/>
      <c r="L353" s="148"/>
      <c r="M353" s="152"/>
      <c r="T353" s="153"/>
      <c r="AT353" s="149" t="s">
        <v>139</v>
      </c>
      <c r="AU353" s="149" t="s">
        <v>90</v>
      </c>
      <c r="AV353" s="12" t="s">
        <v>88</v>
      </c>
      <c r="AW353" s="12" t="s">
        <v>36</v>
      </c>
      <c r="AX353" s="12" t="s">
        <v>80</v>
      </c>
      <c r="AY353" s="149" t="s">
        <v>128</v>
      </c>
    </row>
    <row r="354" spans="2:65" s="12" customFormat="1" ht="11.25">
      <c r="B354" s="148"/>
      <c r="D354" s="144" t="s">
        <v>139</v>
      </c>
      <c r="E354" s="149" t="s">
        <v>1</v>
      </c>
      <c r="F354" s="150" t="s">
        <v>141</v>
      </c>
      <c r="H354" s="149" t="s">
        <v>1</v>
      </c>
      <c r="I354" s="151"/>
      <c r="L354" s="148"/>
      <c r="M354" s="152"/>
      <c r="T354" s="153"/>
      <c r="AT354" s="149" t="s">
        <v>139</v>
      </c>
      <c r="AU354" s="149" t="s">
        <v>90</v>
      </c>
      <c r="AV354" s="12" t="s">
        <v>88</v>
      </c>
      <c r="AW354" s="12" t="s">
        <v>36</v>
      </c>
      <c r="AX354" s="12" t="s">
        <v>80</v>
      </c>
      <c r="AY354" s="149" t="s">
        <v>128</v>
      </c>
    </row>
    <row r="355" spans="2:65" s="13" customFormat="1" ht="11.25">
      <c r="B355" s="154"/>
      <c r="D355" s="144" t="s">
        <v>139</v>
      </c>
      <c r="E355" s="155" t="s">
        <v>1</v>
      </c>
      <c r="F355" s="156" t="s">
        <v>334</v>
      </c>
      <c r="H355" s="157">
        <v>66</v>
      </c>
      <c r="I355" s="158"/>
      <c r="L355" s="154"/>
      <c r="M355" s="159"/>
      <c r="T355" s="160"/>
      <c r="AT355" s="155" t="s">
        <v>139</v>
      </c>
      <c r="AU355" s="155" t="s">
        <v>90</v>
      </c>
      <c r="AV355" s="13" t="s">
        <v>90</v>
      </c>
      <c r="AW355" s="13" t="s">
        <v>36</v>
      </c>
      <c r="AX355" s="13" t="s">
        <v>80</v>
      </c>
      <c r="AY355" s="155" t="s">
        <v>128</v>
      </c>
    </row>
    <row r="356" spans="2:65" s="12" customFormat="1" ht="11.25">
      <c r="B356" s="148"/>
      <c r="D356" s="144" t="s">
        <v>139</v>
      </c>
      <c r="E356" s="149" t="s">
        <v>1</v>
      </c>
      <c r="F356" s="150" t="s">
        <v>143</v>
      </c>
      <c r="H356" s="149" t="s">
        <v>1</v>
      </c>
      <c r="I356" s="151"/>
      <c r="L356" s="148"/>
      <c r="M356" s="152"/>
      <c r="T356" s="153"/>
      <c r="AT356" s="149" t="s">
        <v>139</v>
      </c>
      <c r="AU356" s="149" t="s">
        <v>90</v>
      </c>
      <c r="AV356" s="12" t="s">
        <v>88</v>
      </c>
      <c r="AW356" s="12" t="s">
        <v>36</v>
      </c>
      <c r="AX356" s="12" t="s">
        <v>80</v>
      </c>
      <c r="AY356" s="149" t="s">
        <v>128</v>
      </c>
    </row>
    <row r="357" spans="2:65" s="13" customFormat="1" ht="11.25">
      <c r="B357" s="154"/>
      <c r="D357" s="144" t="s">
        <v>139</v>
      </c>
      <c r="E357" s="155" t="s">
        <v>1</v>
      </c>
      <c r="F357" s="156" t="s">
        <v>335</v>
      </c>
      <c r="H357" s="157">
        <v>54</v>
      </c>
      <c r="I357" s="158"/>
      <c r="L357" s="154"/>
      <c r="M357" s="159"/>
      <c r="T357" s="160"/>
      <c r="AT357" s="155" t="s">
        <v>139</v>
      </c>
      <c r="AU357" s="155" t="s">
        <v>90</v>
      </c>
      <c r="AV357" s="13" t="s">
        <v>90</v>
      </c>
      <c r="AW357" s="13" t="s">
        <v>36</v>
      </c>
      <c r="AX357" s="13" t="s">
        <v>80</v>
      </c>
      <c r="AY357" s="155" t="s">
        <v>128</v>
      </c>
    </row>
    <row r="358" spans="2:65" s="12" customFormat="1" ht="11.25">
      <c r="B358" s="148"/>
      <c r="D358" s="144" t="s">
        <v>139</v>
      </c>
      <c r="E358" s="149" t="s">
        <v>1</v>
      </c>
      <c r="F358" s="150" t="s">
        <v>145</v>
      </c>
      <c r="H358" s="149" t="s">
        <v>1</v>
      </c>
      <c r="I358" s="151"/>
      <c r="L358" s="148"/>
      <c r="M358" s="152"/>
      <c r="T358" s="153"/>
      <c r="AT358" s="149" t="s">
        <v>139</v>
      </c>
      <c r="AU358" s="149" t="s">
        <v>90</v>
      </c>
      <c r="AV358" s="12" t="s">
        <v>88</v>
      </c>
      <c r="AW358" s="12" t="s">
        <v>36</v>
      </c>
      <c r="AX358" s="12" t="s">
        <v>80</v>
      </c>
      <c r="AY358" s="149" t="s">
        <v>128</v>
      </c>
    </row>
    <row r="359" spans="2:65" s="13" customFormat="1" ht="11.25">
      <c r="B359" s="154"/>
      <c r="D359" s="144" t="s">
        <v>139</v>
      </c>
      <c r="E359" s="155" t="s">
        <v>1</v>
      </c>
      <c r="F359" s="156" t="s">
        <v>336</v>
      </c>
      <c r="H359" s="157">
        <v>88</v>
      </c>
      <c r="I359" s="158"/>
      <c r="L359" s="154"/>
      <c r="M359" s="159"/>
      <c r="T359" s="160"/>
      <c r="AT359" s="155" t="s">
        <v>139</v>
      </c>
      <c r="AU359" s="155" t="s">
        <v>90</v>
      </c>
      <c r="AV359" s="13" t="s">
        <v>90</v>
      </c>
      <c r="AW359" s="13" t="s">
        <v>36</v>
      </c>
      <c r="AX359" s="13" t="s">
        <v>80</v>
      </c>
      <c r="AY359" s="155" t="s">
        <v>128</v>
      </c>
    </row>
    <row r="360" spans="2:65" s="12" customFormat="1" ht="11.25">
      <c r="B360" s="148"/>
      <c r="D360" s="144" t="s">
        <v>139</v>
      </c>
      <c r="E360" s="149" t="s">
        <v>1</v>
      </c>
      <c r="F360" s="150" t="s">
        <v>198</v>
      </c>
      <c r="H360" s="149" t="s">
        <v>1</v>
      </c>
      <c r="I360" s="151"/>
      <c r="L360" s="148"/>
      <c r="M360" s="152"/>
      <c r="T360" s="153"/>
      <c r="AT360" s="149" t="s">
        <v>139</v>
      </c>
      <c r="AU360" s="149" t="s">
        <v>90</v>
      </c>
      <c r="AV360" s="12" t="s">
        <v>88</v>
      </c>
      <c r="AW360" s="12" t="s">
        <v>36</v>
      </c>
      <c r="AX360" s="12" t="s">
        <v>80</v>
      </c>
      <c r="AY360" s="149" t="s">
        <v>128</v>
      </c>
    </row>
    <row r="361" spans="2:65" s="13" customFormat="1" ht="11.25">
      <c r="B361" s="154"/>
      <c r="D361" s="144" t="s">
        <v>139</v>
      </c>
      <c r="E361" s="155" t="s">
        <v>1</v>
      </c>
      <c r="F361" s="156" t="s">
        <v>295</v>
      </c>
      <c r="H361" s="157">
        <v>24</v>
      </c>
      <c r="I361" s="158"/>
      <c r="L361" s="154"/>
      <c r="M361" s="159"/>
      <c r="T361" s="160"/>
      <c r="AT361" s="155" t="s">
        <v>139</v>
      </c>
      <c r="AU361" s="155" t="s">
        <v>90</v>
      </c>
      <c r="AV361" s="13" t="s">
        <v>90</v>
      </c>
      <c r="AW361" s="13" t="s">
        <v>36</v>
      </c>
      <c r="AX361" s="13" t="s">
        <v>80</v>
      </c>
      <c r="AY361" s="155" t="s">
        <v>128</v>
      </c>
    </row>
    <row r="362" spans="2:65" s="14" customFormat="1" ht="11.25">
      <c r="B362" s="161"/>
      <c r="D362" s="144" t="s">
        <v>139</v>
      </c>
      <c r="E362" s="162" t="s">
        <v>1</v>
      </c>
      <c r="F362" s="163" t="s">
        <v>149</v>
      </c>
      <c r="H362" s="164">
        <v>232</v>
      </c>
      <c r="I362" s="165"/>
      <c r="L362" s="161"/>
      <c r="M362" s="166"/>
      <c r="T362" s="167"/>
      <c r="AT362" s="162" t="s">
        <v>139</v>
      </c>
      <c r="AU362" s="162" t="s">
        <v>90</v>
      </c>
      <c r="AV362" s="14" t="s">
        <v>135</v>
      </c>
      <c r="AW362" s="14" t="s">
        <v>36</v>
      </c>
      <c r="AX362" s="14" t="s">
        <v>88</v>
      </c>
      <c r="AY362" s="162" t="s">
        <v>128</v>
      </c>
    </row>
    <row r="363" spans="2:65" s="11" customFormat="1" ht="22.9" customHeight="1">
      <c r="B363" s="119"/>
      <c r="D363" s="120" t="s">
        <v>79</v>
      </c>
      <c r="E363" s="129" t="s">
        <v>154</v>
      </c>
      <c r="F363" s="129" t="s">
        <v>337</v>
      </c>
      <c r="I363" s="122"/>
      <c r="J363" s="130">
        <f>BK363</f>
        <v>0</v>
      </c>
      <c r="L363" s="119"/>
      <c r="M363" s="124"/>
      <c r="P363" s="125">
        <f>SUM(P364:P396)</f>
        <v>0</v>
      </c>
      <c r="R363" s="125">
        <f>SUM(R364:R396)</f>
        <v>0</v>
      </c>
      <c r="T363" s="126">
        <f>SUM(T364:T396)</f>
        <v>312.25480000000005</v>
      </c>
      <c r="AR363" s="120" t="s">
        <v>88</v>
      </c>
      <c r="AT363" s="127" t="s">
        <v>79</v>
      </c>
      <c r="AU363" s="127" t="s">
        <v>88</v>
      </c>
      <c r="AY363" s="120" t="s">
        <v>128</v>
      </c>
      <c r="BK363" s="128">
        <f>SUM(BK364:BK396)</f>
        <v>0</v>
      </c>
    </row>
    <row r="364" spans="2:65" s="1" customFormat="1" ht="24.2" customHeight="1">
      <c r="B364" s="31"/>
      <c r="C364" s="131" t="s">
        <v>338</v>
      </c>
      <c r="D364" s="131" t="s">
        <v>130</v>
      </c>
      <c r="E364" s="132" t="s">
        <v>339</v>
      </c>
      <c r="F364" s="133" t="s">
        <v>340</v>
      </c>
      <c r="G364" s="134" t="s">
        <v>242</v>
      </c>
      <c r="H364" s="135">
        <v>141.934</v>
      </c>
      <c r="I364" s="136"/>
      <c r="J364" s="137">
        <f>ROUND(I364*H364,2)</f>
        <v>0</v>
      </c>
      <c r="K364" s="133" t="s">
        <v>134</v>
      </c>
      <c r="L364" s="31"/>
      <c r="M364" s="138" t="s">
        <v>1</v>
      </c>
      <c r="N364" s="139" t="s">
        <v>45</v>
      </c>
      <c r="P364" s="140">
        <f>O364*H364</f>
        <v>0</v>
      </c>
      <c r="Q364" s="140">
        <v>0</v>
      </c>
      <c r="R364" s="140">
        <f>Q364*H364</f>
        <v>0</v>
      </c>
      <c r="S364" s="140">
        <v>2.2000000000000002</v>
      </c>
      <c r="T364" s="141">
        <f>S364*H364</f>
        <v>312.25480000000005</v>
      </c>
      <c r="AR364" s="142" t="s">
        <v>135</v>
      </c>
      <c r="AT364" s="142" t="s">
        <v>130</v>
      </c>
      <c r="AU364" s="142" t="s">
        <v>90</v>
      </c>
      <c r="AY364" s="16" t="s">
        <v>128</v>
      </c>
      <c r="BE364" s="143">
        <f>IF(N364="základní",J364,0)</f>
        <v>0</v>
      </c>
      <c r="BF364" s="143">
        <f>IF(N364="snížená",J364,0)</f>
        <v>0</v>
      </c>
      <c r="BG364" s="143">
        <f>IF(N364="zákl. přenesená",J364,0)</f>
        <v>0</v>
      </c>
      <c r="BH364" s="143">
        <f>IF(N364="sníž. přenesená",J364,0)</f>
        <v>0</v>
      </c>
      <c r="BI364" s="143">
        <f>IF(N364="nulová",J364,0)</f>
        <v>0</v>
      </c>
      <c r="BJ364" s="16" t="s">
        <v>88</v>
      </c>
      <c r="BK364" s="143">
        <f>ROUND(I364*H364,2)</f>
        <v>0</v>
      </c>
      <c r="BL364" s="16" t="s">
        <v>135</v>
      </c>
      <c r="BM364" s="142" t="s">
        <v>341</v>
      </c>
    </row>
    <row r="365" spans="2:65" s="1" customFormat="1" ht="19.5">
      <c r="B365" s="31"/>
      <c r="D365" s="144" t="s">
        <v>137</v>
      </c>
      <c r="F365" s="145" t="s">
        <v>342</v>
      </c>
      <c r="I365" s="146"/>
      <c r="L365" s="31"/>
      <c r="M365" s="147"/>
      <c r="T365" s="55"/>
      <c r="AT365" s="16" t="s">
        <v>137</v>
      </c>
      <c r="AU365" s="16" t="s">
        <v>90</v>
      </c>
    </row>
    <row r="366" spans="2:65" s="12" customFormat="1" ht="11.25">
      <c r="B366" s="148"/>
      <c r="D366" s="144" t="s">
        <v>139</v>
      </c>
      <c r="E366" s="149" t="s">
        <v>1</v>
      </c>
      <c r="F366" s="150" t="s">
        <v>245</v>
      </c>
      <c r="H366" s="149" t="s">
        <v>1</v>
      </c>
      <c r="I366" s="151"/>
      <c r="L366" s="148"/>
      <c r="M366" s="152"/>
      <c r="T366" s="153"/>
      <c r="AT366" s="149" t="s">
        <v>139</v>
      </c>
      <c r="AU366" s="149" t="s">
        <v>90</v>
      </c>
      <c r="AV366" s="12" t="s">
        <v>88</v>
      </c>
      <c r="AW366" s="12" t="s">
        <v>36</v>
      </c>
      <c r="AX366" s="12" t="s">
        <v>80</v>
      </c>
      <c r="AY366" s="149" t="s">
        <v>128</v>
      </c>
    </row>
    <row r="367" spans="2:65" s="12" customFormat="1" ht="11.25">
      <c r="B367" s="148"/>
      <c r="D367" s="144" t="s">
        <v>139</v>
      </c>
      <c r="E367" s="149" t="s">
        <v>1</v>
      </c>
      <c r="F367" s="150" t="s">
        <v>141</v>
      </c>
      <c r="H367" s="149" t="s">
        <v>1</v>
      </c>
      <c r="I367" s="151"/>
      <c r="L367" s="148"/>
      <c r="M367" s="152"/>
      <c r="T367" s="153"/>
      <c r="AT367" s="149" t="s">
        <v>139</v>
      </c>
      <c r="AU367" s="149" t="s">
        <v>90</v>
      </c>
      <c r="AV367" s="12" t="s">
        <v>88</v>
      </c>
      <c r="AW367" s="12" t="s">
        <v>36</v>
      </c>
      <c r="AX367" s="12" t="s">
        <v>80</v>
      </c>
      <c r="AY367" s="149" t="s">
        <v>128</v>
      </c>
    </row>
    <row r="368" spans="2:65" s="13" customFormat="1" ht="11.25">
      <c r="B368" s="154"/>
      <c r="D368" s="144" t="s">
        <v>139</v>
      </c>
      <c r="E368" s="155" t="s">
        <v>1</v>
      </c>
      <c r="F368" s="156" t="s">
        <v>343</v>
      </c>
      <c r="H368" s="157">
        <v>55.44</v>
      </c>
      <c r="I368" s="158"/>
      <c r="L368" s="154"/>
      <c r="M368" s="159"/>
      <c r="T368" s="160"/>
      <c r="AT368" s="155" t="s">
        <v>139</v>
      </c>
      <c r="AU368" s="155" t="s">
        <v>90</v>
      </c>
      <c r="AV368" s="13" t="s">
        <v>90</v>
      </c>
      <c r="AW368" s="13" t="s">
        <v>36</v>
      </c>
      <c r="AX368" s="13" t="s">
        <v>80</v>
      </c>
      <c r="AY368" s="155" t="s">
        <v>128</v>
      </c>
    </row>
    <row r="369" spans="2:65" s="12" customFormat="1" ht="11.25">
      <c r="B369" s="148"/>
      <c r="D369" s="144" t="s">
        <v>139</v>
      </c>
      <c r="E369" s="149" t="s">
        <v>1</v>
      </c>
      <c r="F369" s="150" t="s">
        <v>143</v>
      </c>
      <c r="H369" s="149" t="s">
        <v>1</v>
      </c>
      <c r="I369" s="151"/>
      <c r="L369" s="148"/>
      <c r="M369" s="152"/>
      <c r="T369" s="153"/>
      <c r="AT369" s="149" t="s">
        <v>139</v>
      </c>
      <c r="AU369" s="149" t="s">
        <v>90</v>
      </c>
      <c r="AV369" s="12" t="s">
        <v>88</v>
      </c>
      <c r="AW369" s="12" t="s">
        <v>36</v>
      </c>
      <c r="AX369" s="12" t="s">
        <v>80</v>
      </c>
      <c r="AY369" s="149" t="s">
        <v>128</v>
      </c>
    </row>
    <row r="370" spans="2:65" s="13" customFormat="1" ht="11.25">
      <c r="B370" s="154"/>
      <c r="D370" s="144" t="s">
        <v>139</v>
      </c>
      <c r="E370" s="155" t="s">
        <v>1</v>
      </c>
      <c r="F370" s="156" t="s">
        <v>344</v>
      </c>
      <c r="H370" s="157">
        <v>32.4</v>
      </c>
      <c r="I370" s="158"/>
      <c r="L370" s="154"/>
      <c r="M370" s="159"/>
      <c r="T370" s="160"/>
      <c r="AT370" s="155" t="s">
        <v>139</v>
      </c>
      <c r="AU370" s="155" t="s">
        <v>90</v>
      </c>
      <c r="AV370" s="13" t="s">
        <v>90</v>
      </c>
      <c r="AW370" s="13" t="s">
        <v>36</v>
      </c>
      <c r="AX370" s="13" t="s">
        <v>80</v>
      </c>
      <c r="AY370" s="155" t="s">
        <v>128</v>
      </c>
    </row>
    <row r="371" spans="2:65" s="12" customFormat="1" ht="11.25">
      <c r="B371" s="148"/>
      <c r="D371" s="144" t="s">
        <v>139</v>
      </c>
      <c r="E371" s="149" t="s">
        <v>1</v>
      </c>
      <c r="F371" s="150" t="s">
        <v>145</v>
      </c>
      <c r="H371" s="149" t="s">
        <v>1</v>
      </c>
      <c r="I371" s="151"/>
      <c r="L371" s="148"/>
      <c r="M371" s="152"/>
      <c r="T371" s="153"/>
      <c r="AT371" s="149" t="s">
        <v>139</v>
      </c>
      <c r="AU371" s="149" t="s">
        <v>90</v>
      </c>
      <c r="AV371" s="12" t="s">
        <v>88</v>
      </c>
      <c r="AW371" s="12" t="s">
        <v>36</v>
      </c>
      <c r="AX371" s="12" t="s">
        <v>80</v>
      </c>
      <c r="AY371" s="149" t="s">
        <v>128</v>
      </c>
    </row>
    <row r="372" spans="2:65" s="13" customFormat="1" ht="11.25">
      <c r="B372" s="154"/>
      <c r="D372" s="144" t="s">
        <v>139</v>
      </c>
      <c r="E372" s="155" t="s">
        <v>1</v>
      </c>
      <c r="F372" s="156" t="s">
        <v>345</v>
      </c>
      <c r="H372" s="157">
        <v>38.72</v>
      </c>
      <c r="I372" s="158"/>
      <c r="L372" s="154"/>
      <c r="M372" s="159"/>
      <c r="T372" s="160"/>
      <c r="AT372" s="155" t="s">
        <v>139</v>
      </c>
      <c r="AU372" s="155" t="s">
        <v>90</v>
      </c>
      <c r="AV372" s="13" t="s">
        <v>90</v>
      </c>
      <c r="AW372" s="13" t="s">
        <v>36</v>
      </c>
      <c r="AX372" s="13" t="s">
        <v>80</v>
      </c>
      <c r="AY372" s="155" t="s">
        <v>128</v>
      </c>
    </row>
    <row r="373" spans="2:65" s="12" customFormat="1" ht="11.25">
      <c r="B373" s="148"/>
      <c r="D373" s="144" t="s">
        <v>139</v>
      </c>
      <c r="E373" s="149" t="s">
        <v>1</v>
      </c>
      <c r="F373" s="150" t="s">
        <v>198</v>
      </c>
      <c r="H373" s="149" t="s">
        <v>1</v>
      </c>
      <c r="I373" s="151"/>
      <c r="L373" s="148"/>
      <c r="M373" s="152"/>
      <c r="T373" s="153"/>
      <c r="AT373" s="149" t="s">
        <v>139</v>
      </c>
      <c r="AU373" s="149" t="s">
        <v>90</v>
      </c>
      <c r="AV373" s="12" t="s">
        <v>88</v>
      </c>
      <c r="AW373" s="12" t="s">
        <v>36</v>
      </c>
      <c r="AX373" s="12" t="s">
        <v>80</v>
      </c>
      <c r="AY373" s="149" t="s">
        <v>128</v>
      </c>
    </row>
    <row r="374" spans="2:65" s="13" customFormat="1" ht="11.25">
      <c r="B374" s="154"/>
      <c r="D374" s="144" t="s">
        <v>139</v>
      </c>
      <c r="E374" s="155" t="s">
        <v>1</v>
      </c>
      <c r="F374" s="156" t="s">
        <v>346</v>
      </c>
      <c r="H374" s="157">
        <v>10.56</v>
      </c>
      <c r="I374" s="158"/>
      <c r="L374" s="154"/>
      <c r="M374" s="159"/>
      <c r="T374" s="160"/>
      <c r="AT374" s="155" t="s">
        <v>139</v>
      </c>
      <c r="AU374" s="155" t="s">
        <v>90</v>
      </c>
      <c r="AV374" s="13" t="s">
        <v>90</v>
      </c>
      <c r="AW374" s="13" t="s">
        <v>36</v>
      </c>
      <c r="AX374" s="13" t="s">
        <v>80</v>
      </c>
      <c r="AY374" s="155" t="s">
        <v>128</v>
      </c>
    </row>
    <row r="375" spans="2:65" s="12" customFormat="1" ht="11.25">
      <c r="B375" s="148"/>
      <c r="D375" s="144" t="s">
        <v>139</v>
      </c>
      <c r="E375" s="149" t="s">
        <v>1</v>
      </c>
      <c r="F375" s="150" t="s">
        <v>347</v>
      </c>
      <c r="H375" s="149" t="s">
        <v>1</v>
      </c>
      <c r="I375" s="151"/>
      <c r="L375" s="148"/>
      <c r="M375" s="152"/>
      <c r="T375" s="153"/>
      <c r="AT375" s="149" t="s">
        <v>139</v>
      </c>
      <c r="AU375" s="149" t="s">
        <v>90</v>
      </c>
      <c r="AV375" s="12" t="s">
        <v>88</v>
      </c>
      <c r="AW375" s="12" t="s">
        <v>36</v>
      </c>
      <c r="AX375" s="12" t="s">
        <v>80</v>
      </c>
      <c r="AY375" s="149" t="s">
        <v>128</v>
      </c>
    </row>
    <row r="376" spans="2:65" s="13" customFormat="1" ht="11.25">
      <c r="B376" s="154"/>
      <c r="D376" s="144" t="s">
        <v>139</v>
      </c>
      <c r="E376" s="155" t="s">
        <v>1</v>
      </c>
      <c r="F376" s="156" t="s">
        <v>348</v>
      </c>
      <c r="H376" s="157">
        <v>1.8</v>
      </c>
      <c r="I376" s="158"/>
      <c r="L376" s="154"/>
      <c r="M376" s="159"/>
      <c r="T376" s="160"/>
      <c r="AT376" s="155" t="s">
        <v>139</v>
      </c>
      <c r="AU376" s="155" t="s">
        <v>90</v>
      </c>
      <c r="AV376" s="13" t="s">
        <v>90</v>
      </c>
      <c r="AW376" s="13" t="s">
        <v>36</v>
      </c>
      <c r="AX376" s="13" t="s">
        <v>80</v>
      </c>
      <c r="AY376" s="155" t="s">
        <v>128</v>
      </c>
    </row>
    <row r="377" spans="2:65" s="12" customFormat="1" ht="11.25">
      <c r="B377" s="148"/>
      <c r="D377" s="144" t="s">
        <v>139</v>
      </c>
      <c r="E377" s="149" t="s">
        <v>1</v>
      </c>
      <c r="F377" s="150" t="s">
        <v>349</v>
      </c>
      <c r="H377" s="149" t="s">
        <v>1</v>
      </c>
      <c r="I377" s="151"/>
      <c r="L377" s="148"/>
      <c r="M377" s="152"/>
      <c r="T377" s="153"/>
      <c r="AT377" s="149" t="s">
        <v>139</v>
      </c>
      <c r="AU377" s="149" t="s">
        <v>90</v>
      </c>
      <c r="AV377" s="12" t="s">
        <v>88</v>
      </c>
      <c r="AW377" s="12" t="s">
        <v>36</v>
      </c>
      <c r="AX377" s="12" t="s">
        <v>80</v>
      </c>
      <c r="AY377" s="149" t="s">
        <v>128</v>
      </c>
    </row>
    <row r="378" spans="2:65" s="13" customFormat="1" ht="11.25">
      <c r="B378" s="154"/>
      <c r="D378" s="144" t="s">
        <v>139</v>
      </c>
      <c r="E378" s="155" t="s">
        <v>1</v>
      </c>
      <c r="F378" s="156" t="s">
        <v>350</v>
      </c>
      <c r="H378" s="157">
        <v>3.0139999999999998</v>
      </c>
      <c r="I378" s="158"/>
      <c r="L378" s="154"/>
      <c r="M378" s="159"/>
      <c r="T378" s="160"/>
      <c r="AT378" s="155" t="s">
        <v>139</v>
      </c>
      <c r="AU378" s="155" t="s">
        <v>90</v>
      </c>
      <c r="AV378" s="13" t="s">
        <v>90</v>
      </c>
      <c r="AW378" s="13" t="s">
        <v>36</v>
      </c>
      <c r="AX378" s="13" t="s">
        <v>80</v>
      </c>
      <c r="AY378" s="155" t="s">
        <v>128</v>
      </c>
    </row>
    <row r="379" spans="2:65" s="14" customFormat="1" ht="11.25">
      <c r="B379" s="161"/>
      <c r="D379" s="144" t="s">
        <v>139</v>
      </c>
      <c r="E379" s="162" t="s">
        <v>1</v>
      </c>
      <c r="F379" s="163" t="s">
        <v>149</v>
      </c>
      <c r="H379" s="164">
        <v>141.934</v>
      </c>
      <c r="I379" s="165"/>
      <c r="L379" s="161"/>
      <c r="M379" s="166"/>
      <c r="T379" s="167"/>
      <c r="AT379" s="162" t="s">
        <v>139</v>
      </c>
      <c r="AU379" s="162" t="s">
        <v>90</v>
      </c>
      <c r="AV379" s="14" t="s">
        <v>135</v>
      </c>
      <c r="AW379" s="14" t="s">
        <v>36</v>
      </c>
      <c r="AX379" s="14" t="s">
        <v>88</v>
      </c>
      <c r="AY379" s="162" t="s">
        <v>128</v>
      </c>
    </row>
    <row r="380" spans="2:65" s="1" customFormat="1" ht="21.75" customHeight="1">
      <c r="B380" s="31"/>
      <c r="C380" s="131" t="s">
        <v>351</v>
      </c>
      <c r="D380" s="131" t="s">
        <v>130</v>
      </c>
      <c r="E380" s="132" t="s">
        <v>352</v>
      </c>
      <c r="F380" s="133" t="s">
        <v>353</v>
      </c>
      <c r="G380" s="134" t="s">
        <v>170</v>
      </c>
      <c r="H380" s="135">
        <v>232</v>
      </c>
      <c r="I380" s="136"/>
      <c r="J380" s="137">
        <f>ROUND(I380*H380,2)</f>
        <v>0</v>
      </c>
      <c r="K380" s="133" t="s">
        <v>134</v>
      </c>
      <c r="L380" s="31"/>
      <c r="M380" s="138" t="s">
        <v>1</v>
      </c>
      <c r="N380" s="139" t="s">
        <v>45</v>
      </c>
      <c r="P380" s="140">
        <f>O380*H380</f>
        <v>0</v>
      </c>
      <c r="Q380" s="140">
        <v>0</v>
      </c>
      <c r="R380" s="140">
        <f>Q380*H380</f>
        <v>0</v>
      </c>
      <c r="S380" s="140">
        <v>0</v>
      </c>
      <c r="T380" s="141">
        <f>S380*H380</f>
        <v>0</v>
      </c>
      <c r="AR380" s="142" t="s">
        <v>135</v>
      </c>
      <c r="AT380" s="142" t="s">
        <v>130</v>
      </c>
      <c r="AU380" s="142" t="s">
        <v>90</v>
      </c>
      <c r="AY380" s="16" t="s">
        <v>128</v>
      </c>
      <c r="BE380" s="143">
        <f>IF(N380="základní",J380,0)</f>
        <v>0</v>
      </c>
      <c r="BF380" s="143">
        <f>IF(N380="snížená",J380,0)</f>
        <v>0</v>
      </c>
      <c r="BG380" s="143">
        <f>IF(N380="zákl. přenesená",J380,0)</f>
        <v>0</v>
      </c>
      <c r="BH380" s="143">
        <f>IF(N380="sníž. přenesená",J380,0)</f>
        <v>0</v>
      </c>
      <c r="BI380" s="143">
        <f>IF(N380="nulová",J380,0)</f>
        <v>0</v>
      </c>
      <c r="BJ380" s="16" t="s">
        <v>88</v>
      </c>
      <c r="BK380" s="143">
        <f>ROUND(I380*H380,2)</f>
        <v>0</v>
      </c>
      <c r="BL380" s="16" t="s">
        <v>135</v>
      </c>
      <c r="BM380" s="142" t="s">
        <v>354</v>
      </c>
    </row>
    <row r="381" spans="2:65" s="1" customFormat="1" ht="11.25">
      <c r="B381" s="31"/>
      <c r="D381" s="144" t="s">
        <v>137</v>
      </c>
      <c r="F381" s="145" t="s">
        <v>353</v>
      </c>
      <c r="I381" s="146"/>
      <c r="L381" s="31"/>
      <c r="M381" s="147"/>
      <c r="T381" s="55"/>
      <c r="AT381" s="16" t="s">
        <v>137</v>
      </c>
      <c r="AU381" s="16" t="s">
        <v>90</v>
      </c>
    </row>
    <row r="382" spans="2:65" s="12" customFormat="1" ht="11.25">
      <c r="B382" s="148"/>
      <c r="D382" s="144" t="s">
        <v>139</v>
      </c>
      <c r="E382" s="149" t="s">
        <v>1</v>
      </c>
      <c r="F382" s="150" t="s">
        <v>245</v>
      </c>
      <c r="H382" s="149" t="s">
        <v>1</v>
      </c>
      <c r="I382" s="151"/>
      <c r="L382" s="148"/>
      <c r="M382" s="152"/>
      <c r="T382" s="153"/>
      <c r="AT382" s="149" t="s">
        <v>139</v>
      </c>
      <c r="AU382" s="149" t="s">
        <v>90</v>
      </c>
      <c r="AV382" s="12" t="s">
        <v>88</v>
      </c>
      <c r="AW382" s="12" t="s">
        <v>36</v>
      </c>
      <c r="AX382" s="12" t="s">
        <v>80</v>
      </c>
      <c r="AY382" s="149" t="s">
        <v>128</v>
      </c>
    </row>
    <row r="383" spans="2:65" s="12" customFormat="1" ht="11.25">
      <c r="B383" s="148"/>
      <c r="D383" s="144" t="s">
        <v>139</v>
      </c>
      <c r="E383" s="149" t="s">
        <v>1</v>
      </c>
      <c r="F383" s="150" t="s">
        <v>141</v>
      </c>
      <c r="H383" s="149" t="s">
        <v>1</v>
      </c>
      <c r="I383" s="151"/>
      <c r="L383" s="148"/>
      <c r="M383" s="152"/>
      <c r="T383" s="153"/>
      <c r="AT383" s="149" t="s">
        <v>139</v>
      </c>
      <c r="AU383" s="149" t="s">
        <v>90</v>
      </c>
      <c r="AV383" s="12" t="s">
        <v>88</v>
      </c>
      <c r="AW383" s="12" t="s">
        <v>36</v>
      </c>
      <c r="AX383" s="12" t="s">
        <v>80</v>
      </c>
      <c r="AY383" s="149" t="s">
        <v>128</v>
      </c>
    </row>
    <row r="384" spans="2:65" s="13" customFormat="1" ht="11.25">
      <c r="B384" s="154"/>
      <c r="D384" s="144" t="s">
        <v>139</v>
      </c>
      <c r="E384" s="155" t="s">
        <v>1</v>
      </c>
      <c r="F384" s="156" t="s">
        <v>334</v>
      </c>
      <c r="H384" s="157">
        <v>66</v>
      </c>
      <c r="I384" s="158"/>
      <c r="L384" s="154"/>
      <c r="M384" s="159"/>
      <c r="T384" s="160"/>
      <c r="AT384" s="155" t="s">
        <v>139</v>
      </c>
      <c r="AU384" s="155" t="s">
        <v>90</v>
      </c>
      <c r="AV384" s="13" t="s">
        <v>90</v>
      </c>
      <c r="AW384" s="13" t="s">
        <v>36</v>
      </c>
      <c r="AX384" s="13" t="s">
        <v>80</v>
      </c>
      <c r="AY384" s="155" t="s">
        <v>128</v>
      </c>
    </row>
    <row r="385" spans="2:65" s="12" customFormat="1" ht="11.25">
      <c r="B385" s="148"/>
      <c r="D385" s="144" t="s">
        <v>139</v>
      </c>
      <c r="E385" s="149" t="s">
        <v>1</v>
      </c>
      <c r="F385" s="150" t="s">
        <v>143</v>
      </c>
      <c r="H385" s="149" t="s">
        <v>1</v>
      </c>
      <c r="I385" s="151"/>
      <c r="L385" s="148"/>
      <c r="M385" s="152"/>
      <c r="T385" s="153"/>
      <c r="AT385" s="149" t="s">
        <v>139</v>
      </c>
      <c r="AU385" s="149" t="s">
        <v>90</v>
      </c>
      <c r="AV385" s="12" t="s">
        <v>88</v>
      </c>
      <c r="AW385" s="12" t="s">
        <v>36</v>
      </c>
      <c r="AX385" s="12" t="s">
        <v>80</v>
      </c>
      <c r="AY385" s="149" t="s">
        <v>128</v>
      </c>
    </row>
    <row r="386" spans="2:65" s="13" customFormat="1" ht="11.25">
      <c r="B386" s="154"/>
      <c r="D386" s="144" t="s">
        <v>139</v>
      </c>
      <c r="E386" s="155" t="s">
        <v>1</v>
      </c>
      <c r="F386" s="156" t="s">
        <v>335</v>
      </c>
      <c r="H386" s="157">
        <v>54</v>
      </c>
      <c r="I386" s="158"/>
      <c r="L386" s="154"/>
      <c r="M386" s="159"/>
      <c r="T386" s="160"/>
      <c r="AT386" s="155" t="s">
        <v>139</v>
      </c>
      <c r="AU386" s="155" t="s">
        <v>90</v>
      </c>
      <c r="AV386" s="13" t="s">
        <v>90</v>
      </c>
      <c r="AW386" s="13" t="s">
        <v>36</v>
      </c>
      <c r="AX386" s="13" t="s">
        <v>80</v>
      </c>
      <c r="AY386" s="155" t="s">
        <v>128</v>
      </c>
    </row>
    <row r="387" spans="2:65" s="12" customFormat="1" ht="11.25">
      <c r="B387" s="148"/>
      <c r="D387" s="144" t="s">
        <v>139</v>
      </c>
      <c r="E387" s="149" t="s">
        <v>1</v>
      </c>
      <c r="F387" s="150" t="s">
        <v>145</v>
      </c>
      <c r="H387" s="149" t="s">
        <v>1</v>
      </c>
      <c r="I387" s="151"/>
      <c r="L387" s="148"/>
      <c r="M387" s="152"/>
      <c r="T387" s="153"/>
      <c r="AT387" s="149" t="s">
        <v>139</v>
      </c>
      <c r="AU387" s="149" t="s">
        <v>90</v>
      </c>
      <c r="AV387" s="12" t="s">
        <v>88</v>
      </c>
      <c r="AW387" s="12" t="s">
        <v>36</v>
      </c>
      <c r="AX387" s="12" t="s">
        <v>80</v>
      </c>
      <c r="AY387" s="149" t="s">
        <v>128</v>
      </c>
    </row>
    <row r="388" spans="2:65" s="13" customFormat="1" ht="11.25">
      <c r="B388" s="154"/>
      <c r="D388" s="144" t="s">
        <v>139</v>
      </c>
      <c r="E388" s="155" t="s">
        <v>1</v>
      </c>
      <c r="F388" s="156" t="s">
        <v>336</v>
      </c>
      <c r="H388" s="157">
        <v>88</v>
      </c>
      <c r="I388" s="158"/>
      <c r="L388" s="154"/>
      <c r="M388" s="159"/>
      <c r="T388" s="160"/>
      <c r="AT388" s="155" t="s">
        <v>139</v>
      </c>
      <c r="AU388" s="155" t="s">
        <v>90</v>
      </c>
      <c r="AV388" s="13" t="s">
        <v>90</v>
      </c>
      <c r="AW388" s="13" t="s">
        <v>36</v>
      </c>
      <c r="AX388" s="13" t="s">
        <v>80</v>
      </c>
      <c r="AY388" s="155" t="s">
        <v>128</v>
      </c>
    </row>
    <row r="389" spans="2:65" s="12" customFormat="1" ht="11.25">
      <c r="B389" s="148"/>
      <c r="D389" s="144" t="s">
        <v>139</v>
      </c>
      <c r="E389" s="149" t="s">
        <v>1</v>
      </c>
      <c r="F389" s="150" t="s">
        <v>198</v>
      </c>
      <c r="H389" s="149" t="s">
        <v>1</v>
      </c>
      <c r="I389" s="151"/>
      <c r="L389" s="148"/>
      <c r="M389" s="152"/>
      <c r="T389" s="153"/>
      <c r="AT389" s="149" t="s">
        <v>139</v>
      </c>
      <c r="AU389" s="149" t="s">
        <v>90</v>
      </c>
      <c r="AV389" s="12" t="s">
        <v>88</v>
      </c>
      <c r="AW389" s="12" t="s">
        <v>36</v>
      </c>
      <c r="AX389" s="12" t="s">
        <v>80</v>
      </c>
      <c r="AY389" s="149" t="s">
        <v>128</v>
      </c>
    </row>
    <row r="390" spans="2:65" s="13" customFormat="1" ht="11.25">
      <c r="B390" s="154"/>
      <c r="D390" s="144" t="s">
        <v>139</v>
      </c>
      <c r="E390" s="155" t="s">
        <v>1</v>
      </c>
      <c r="F390" s="156" t="s">
        <v>295</v>
      </c>
      <c r="H390" s="157">
        <v>24</v>
      </c>
      <c r="I390" s="158"/>
      <c r="L390" s="154"/>
      <c r="M390" s="159"/>
      <c r="T390" s="160"/>
      <c r="AT390" s="155" t="s">
        <v>139</v>
      </c>
      <c r="AU390" s="155" t="s">
        <v>90</v>
      </c>
      <c r="AV390" s="13" t="s">
        <v>90</v>
      </c>
      <c r="AW390" s="13" t="s">
        <v>36</v>
      </c>
      <c r="AX390" s="13" t="s">
        <v>80</v>
      </c>
      <c r="AY390" s="155" t="s">
        <v>128</v>
      </c>
    </row>
    <row r="391" spans="2:65" s="14" customFormat="1" ht="11.25">
      <c r="B391" s="161"/>
      <c r="D391" s="144" t="s">
        <v>139</v>
      </c>
      <c r="E391" s="162" t="s">
        <v>1</v>
      </c>
      <c r="F391" s="163" t="s">
        <v>149</v>
      </c>
      <c r="H391" s="164">
        <v>232</v>
      </c>
      <c r="I391" s="165"/>
      <c r="L391" s="161"/>
      <c r="M391" s="166"/>
      <c r="T391" s="167"/>
      <c r="AT391" s="162" t="s">
        <v>139</v>
      </c>
      <c r="AU391" s="162" t="s">
        <v>90</v>
      </c>
      <c r="AV391" s="14" t="s">
        <v>135</v>
      </c>
      <c r="AW391" s="14" t="s">
        <v>36</v>
      </c>
      <c r="AX391" s="14" t="s">
        <v>88</v>
      </c>
      <c r="AY391" s="162" t="s">
        <v>128</v>
      </c>
    </row>
    <row r="392" spans="2:65" s="1" customFormat="1" ht="16.5" customHeight="1">
      <c r="B392" s="31"/>
      <c r="C392" s="131" t="s">
        <v>355</v>
      </c>
      <c r="D392" s="131" t="s">
        <v>130</v>
      </c>
      <c r="E392" s="132" t="s">
        <v>356</v>
      </c>
      <c r="F392" s="133" t="s">
        <v>357</v>
      </c>
      <c r="G392" s="134" t="s">
        <v>170</v>
      </c>
      <c r="H392" s="135">
        <v>7</v>
      </c>
      <c r="I392" s="136"/>
      <c r="J392" s="137">
        <f>ROUND(I392*H392,2)</f>
        <v>0</v>
      </c>
      <c r="K392" s="133" t="s">
        <v>1</v>
      </c>
      <c r="L392" s="31"/>
      <c r="M392" s="138" t="s">
        <v>1</v>
      </c>
      <c r="N392" s="139" t="s">
        <v>45</v>
      </c>
      <c r="P392" s="140">
        <f>O392*H392</f>
        <v>0</v>
      </c>
      <c r="Q392" s="140">
        <v>0</v>
      </c>
      <c r="R392" s="140">
        <f>Q392*H392</f>
        <v>0</v>
      </c>
      <c r="S392" s="140">
        <v>0</v>
      </c>
      <c r="T392" s="141">
        <f>S392*H392</f>
        <v>0</v>
      </c>
      <c r="AR392" s="142" t="s">
        <v>135</v>
      </c>
      <c r="AT392" s="142" t="s">
        <v>130</v>
      </c>
      <c r="AU392" s="142" t="s">
        <v>90</v>
      </c>
      <c r="AY392" s="16" t="s">
        <v>128</v>
      </c>
      <c r="BE392" s="143">
        <f>IF(N392="základní",J392,0)</f>
        <v>0</v>
      </c>
      <c r="BF392" s="143">
        <f>IF(N392="snížená",J392,0)</f>
        <v>0</v>
      </c>
      <c r="BG392" s="143">
        <f>IF(N392="zákl. přenesená",J392,0)</f>
        <v>0</v>
      </c>
      <c r="BH392" s="143">
        <f>IF(N392="sníž. přenesená",J392,0)</f>
        <v>0</v>
      </c>
      <c r="BI392" s="143">
        <f>IF(N392="nulová",J392,0)</f>
        <v>0</v>
      </c>
      <c r="BJ392" s="16" t="s">
        <v>88</v>
      </c>
      <c r="BK392" s="143">
        <f>ROUND(I392*H392,2)</f>
        <v>0</v>
      </c>
      <c r="BL392" s="16" t="s">
        <v>135</v>
      </c>
      <c r="BM392" s="142" t="s">
        <v>358</v>
      </c>
    </row>
    <row r="393" spans="2:65" s="1" customFormat="1" ht="11.25">
      <c r="B393" s="31"/>
      <c r="D393" s="144" t="s">
        <v>137</v>
      </c>
      <c r="F393" s="145" t="s">
        <v>357</v>
      </c>
      <c r="I393" s="146"/>
      <c r="L393" s="31"/>
      <c r="M393" s="147"/>
      <c r="T393" s="55"/>
      <c r="AT393" s="16" t="s">
        <v>137</v>
      </c>
      <c r="AU393" s="16" t="s">
        <v>90</v>
      </c>
    </row>
    <row r="394" spans="2:65" s="12" customFormat="1" ht="11.25">
      <c r="B394" s="148"/>
      <c r="D394" s="144" t="s">
        <v>139</v>
      </c>
      <c r="E394" s="149" t="s">
        <v>1</v>
      </c>
      <c r="F394" s="150" t="s">
        <v>359</v>
      </c>
      <c r="H394" s="149" t="s">
        <v>1</v>
      </c>
      <c r="I394" s="151"/>
      <c r="L394" s="148"/>
      <c r="M394" s="152"/>
      <c r="T394" s="153"/>
      <c r="AT394" s="149" t="s">
        <v>139</v>
      </c>
      <c r="AU394" s="149" t="s">
        <v>90</v>
      </c>
      <c r="AV394" s="12" t="s">
        <v>88</v>
      </c>
      <c r="AW394" s="12" t="s">
        <v>36</v>
      </c>
      <c r="AX394" s="12" t="s">
        <v>80</v>
      </c>
      <c r="AY394" s="149" t="s">
        <v>128</v>
      </c>
    </row>
    <row r="395" spans="2:65" s="12" customFormat="1" ht="11.25">
      <c r="B395" s="148"/>
      <c r="D395" s="144" t="s">
        <v>139</v>
      </c>
      <c r="E395" s="149" t="s">
        <v>1</v>
      </c>
      <c r="F395" s="150" t="s">
        <v>360</v>
      </c>
      <c r="H395" s="149" t="s">
        <v>1</v>
      </c>
      <c r="I395" s="151"/>
      <c r="L395" s="148"/>
      <c r="M395" s="152"/>
      <c r="T395" s="153"/>
      <c r="AT395" s="149" t="s">
        <v>139</v>
      </c>
      <c r="AU395" s="149" t="s">
        <v>90</v>
      </c>
      <c r="AV395" s="12" t="s">
        <v>88</v>
      </c>
      <c r="AW395" s="12" t="s">
        <v>36</v>
      </c>
      <c r="AX395" s="12" t="s">
        <v>80</v>
      </c>
      <c r="AY395" s="149" t="s">
        <v>128</v>
      </c>
    </row>
    <row r="396" spans="2:65" s="13" customFormat="1" ht="11.25">
      <c r="B396" s="154"/>
      <c r="D396" s="144" t="s">
        <v>139</v>
      </c>
      <c r="E396" s="155" t="s">
        <v>1</v>
      </c>
      <c r="F396" s="156" t="s">
        <v>184</v>
      </c>
      <c r="H396" s="157">
        <v>7</v>
      </c>
      <c r="I396" s="158"/>
      <c r="L396" s="154"/>
      <c r="M396" s="159"/>
      <c r="T396" s="160"/>
      <c r="AT396" s="155" t="s">
        <v>139</v>
      </c>
      <c r="AU396" s="155" t="s">
        <v>90</v>
      </c>
      <c r="AV396" s="13" t="s">
        <v>90</v>
      </c>
      <c r="AW396" s="13" t="s">
        <v>36</v>
      </c>
      <c r="AX396" s="13" t="s">
        <v>88</v>
      </c>
      <c r="AY396" s="155" t="s">
        <v>128</v>
      </c>
    </row>
    <row r="397" spans="2:65" s="11" customFormat="1" ht="22.9" customHeight="1">
      <c r="B397" s="119"/>
      <c r="D397" s="120" t="s">
        <v>79</v>
      </c>
      <c r="E397" s="129" t="s">
        <v>135</v>
      </c>
      <c r="F397" s="129" t="s">
        <v>361</v>
      </c>
      <c r="I397" s="122"/>
      <c r="J397" s="130">
        <f>BK397</f>
        <v>0</v>
      </c>
      <c r="L397" s="119"/>
      <c r="M397" s="124"/>
      <c r="P397" s="125">
        <f>SUM(P398:P497)</f>
        <v>0</v>
      </c>
      <c r="R397" s="125">
        <f>SUM(R398:R497)</f>
        <v>54.703874650000003</v>
      </c>
      <c r="T397" s="126">
        <f>SUM(T398:T497)</f>
        <v>0</v>
      </c>
      <c r="AR397" s="120" t="s">
        <v>88</v>
      </c>
      <c r="AT397" s="127" t="s">
        <v>79</v>
      </c>
      <c r="AU397" s="127" t="s">
        <v>88</v>
      </c>
      <c r="AY397" s="120" t="s">
        <v>128</v>
      </c>
      <c r="BK397" s="128">
        <f>SUM(BK398:BK497)</f>
        <v>0</v>
      </c>
    </row>
    <row r="398" spans="2:65" s="1" customFormat="1" ht="16.5" customHeight="1">
      <c r="B398" s="31"/>
      <c r="C398" s="131" t="s">
        <v>362</v>
      </c>
      <c r="D398" s="131" t="s">
        <v>130</v>
      </c>
      <c r="E398" s="132" t="s">
        <v>363</v>
      </c>
      <c r="F398" s="133" t="s">
        <v>364</v>
      </c>
      <c r="G398" s="134" t="s">
        <v>242</v>
      </c>
      <c r="H398" s="135">
        <v>28.04</v>
      </c>
      <c r="I398" s="136"/>
      <c r="J398" s="137">
        <f>ROUND(I398*H398,2)</f>
        <v>0</v>
      </c>
      <c r="K398" s="133" t="s">
        <v>134</v>
      </c>
      <c r="L398" s="31"/>
      <c r="M398" s="138" t="s">
        <v>1</v>
      </c>
      <c r="N398" s="139" t="s">
        <v>45</v>
      </c>
      <c r="P398" s="140">
        <f>O398*H398</f>
        <v>0</v>
      </c>
      <c r="Q398" s="140">
        <v>1.7034</v>
      </c>
      <c r="R398" s="140">
        <f>Q398*H398</f>
        <v>47.763336000000002</v>
      </c>
      <c r="S398" s="140">
        <v>0</v>
      </c>
      <c r="T398" s="141">
        <f>S398*H398</f>
        <v>0</v>
      </c>
      <c r="AR398" s="142" t="s">
        <v>135</v>
      </c>
      <c r="AT398" s="142" t="s">
        <v>130</v>
      </c>
      <c r="AU398" s="142" t="s">
        <v>90</v>
      </c>
      <c r="AY398" s="16" t="s">
        <v>128</v>
      </c>
      <c r="BE398" s="143">
        <f>IF(N398="základní",J398,0)</f>
        <v>0</v>
      </c>
      <c r="BF398" s="143">
        <f>IF(N398="snížená",J398,0)</f>
        <v>0</v>
      </c>
      <c r="BG398" s="143">
        <f>IF(N398="zákl. přenesená",J398,0)</f>
        <v>0</v>
      </c>
      <c r="BH398" s="143">
        <f>IF(N398="sníž. přenesená",J398,0)</f>
        <v>0</v>
      </c>
      <c r="BI398" s="143">
        <f>IF(N398="nulová",J398,0)</f>
        <v>0</v>
      </c>
      <c r="BJ398" s="16" t="s">
        <v>88</v>
      </c>
      <c r="BK398" s="143">
        <f>ROUND(I398*H398,2)</f>
        <v>0</v>
      </c>
      <c r="BL398" s="16" t="s">
        <v>135</v>
      </c>
      <c r="BM398" s="142" t="s">
        <v>365</v>
      </c>
    </row>
    <row r="399" spans="2:65" s="1" customFormat="1" ht="11.25">
      <c r="B399" s="31"/>
      <c r="D399" s="144" t="s">
        <v>137</v>
      </c>
      <c r="F399" s="145" t="s">
        <v>364</v>
      </c>
      <c r="I399" s="146"/>
      <c r="L399" s="31"/>
      <c r="M399" s="147"/>
      <c r="T399" s="55"/>
      <c r="AT399" s="16" t="s">
        <v>137</v>
      </c>
      <c r="AU399" s="16" t="s">
        <v>90</v>
      </c>
    </row>
    <row r="400" spans="2:65" s="12" customFormat="1" ht="11.25">
      <c r="B400" s="148"/>
      <c r="D400" s="144" t="s">
        <v>139</v>
      </c>
      <c r="E400" s="149" t="s">
        <v>1</v>
      </c>
      <c r="F400" s="150" t="s">
        <v>245</v>
      </c>
      <c r="H400" s="149" t="s">
        <v>1</v>
      </c>
      <c r="I400" s="151"/>
      <c r="L400" s="148"/>
      <c r="M400" s="152"/>
      <c r="T400" s="153"/>
      <c r="AT400" s="149" t="s">
        <v>139</v>
      </c>
      <c r="AU400" s="149" t="s">
        <v>90</v>
      </c>
      <c r="AV400" s="12" t="s">
        <v>88</v>
      </c>
      <c r="AW400" s="12" t="s">
        <v>36</v>
      </c>
      <c r="AX400" s="12" t="s">
        <v>80</v>
      </c>
      <c r="AY400" s="149" t="s">
        <v>128</v>
      </c>
    </row>
    <row r="401" spans="2:65" s="12" customFormat="1" ht="11.25">
      <c r="B401" s="148"/>
      <c r="D401" s="144" t="s">
        <v>139</v>
      </c>
      <c r="E401" s="149" t="s">
        <v>1</v>
      </c>
      <c r="F401" s="150" t="s">
        <v>141</v>
      </c>
      <c r="H401" s="149" t="s">
        <v>1</v>
      </c>
      <c r="I401" s="151"/>
      <c r="L401" s="148"/>
      <c r="M401" s="152"/>
      <c r="T401" s="153"/>
      <c r="AT401" s="149" t="s">
        <v>139</v>
      </c>
      <c r="AU401" s="149" t="s">
        <v>90</v>
      </c>
      <c r="AV401" s="12" t="s">
        <v>88</v>
      </c>
      <c r="AW401" s="12" t="s">
        <v>36</v>
      </c>
      <c r="AX401" s="12" t="s">
        <v>80</v>
      </c>
      <c r="AY401" s="149" t="s">
        <v>128</v>
      </c>
    </row>
    <row r="402" spans="2:65" s="13" customFormat="1" ht="11.25">
      <c r="B402" s="154"/>
      <c r="D402" s="144" t="s">
        <v>139</v>
      </c>
      <c r="E402" s="155" t="s">
        <v>1</v>
      </c>
      <c r="F402" s="156" t="s">
        <v>366</v>
      </c>
      <c r="H402" s="157">
        <v>9.24</v>
      </c>
      <c r="I402" s="158"/>
      <c r="L402" s="154"/>
      <c r="M402" s="159"/>
      <c r="T402" s="160"/>
      <c r="AT402" s="155" t="s">
        <v>139</v>
      </c>
      <c r="AU402" s="155" t="s">
        <v>90</v>
      </c>
      <c r="AV402" s="13" t="s">
        <v>90</v>
      </c>
      <c r="AW402" s="13" t="s">
        <v>36</v>
      </c>
      <c r="AX402" s="13" t="s">
        <v>80</v>
      </c>
      <c r="AY402" s="155" t="s">
        <v>128</v>
      </c>
    </row>
    <row r="403" spans="2:65" s="12" customFormat="1" ht="11.25">
      <c r="B403" s="148"/>
      <c r="D403" s="144" t="s">
        <v>139</v>
      </c>
      <c r="E403" s="149" t="s">
        <v>1</v>
      </c>
      <c r="F403" s="150" t="s">
        <v>143</v>
      </c>
      <c r="H403" s="149" t="s">
        <v>1</v>
      </c>
      <c r="I403" s="151"/>
      <c r="L403" s="148"/>
      <c r="M403" s="152"/>
      <c r="T403" s="153"/>
      <c r="AT403" s="149" t="s">
        <v>139</v>
      </c>
      <c r="AU403" s="149" t="s">
        <v>90</v>
      </c>
      <c r="AV403" s="12" t="s">
        <v>88</v>
      </c>
      <c r="AW403" s="12" t="s">
        <v>36</v>
      </c>
      <c r="AX403" s="12" t="s">
        <v>80</v>
      </c>
      <c r="AY403" s="149" t="s">
        <v>128</v>
      </c>
    </row>
    <row r="404" spans="2:65" s="13" customFormat="1" ht="11.25">
      <c r="B404" s="154"/>
      <c r="D404" s="144" t="s">
        <v>139</v>
      </c>
      <c r="E404" s="155" t="s">
        <v>1</v>
      </c>
      <c r="F404" s="156" t="s">
        <v>367</v>
      </c>
      <c r="H404" s="157">
        <v>6.48</v>
      </c>
      <c r="I404" s="158"/>
      <c r="L404" s="154"/>
      <c r="M404" s="159"/>
      <c r="T404" s="160"/>
      <c r="AT404" s="155" t="s">
        <v>139</v>
      </c>
      <c r="AU404" s="155" t="s">
        <v>90</v>
      </c>
      <c r="AV404" s="13" t="s">
        <v>90</v>
      </c>
      <c r="AW404" s="13" t="s">
        <v>36</v>
      </c>
      <c r="AX404" s="13" t="s">
        <v>80</v>
      </c>
      <c r="AY404" s="155" t="s">
        <v>128</v>
      </c>
    </row>
    <row r="405" spans="2:65" s="12" customFormat="1" ht="11.25">
      <c r="B405" s="148"/>
      <c r="D405" s="144" t="s">
        <v>139</v>
      </c>
      <c r="E405" s="149" t="s">
        <v>1</v>
      </c>
      <c r="F405" s="150" t="s">
        <v>145</v>
      </c>
      <c r="H405" s="149" t="s">
        <v>1</v>
      </c>
      <c r="I405" s="151"/>
      <c r="L405" s="148"/>
      <c r="M405" s="152"/>
      <c r="T405" s="153"/>
      <c r="AT405" s="149" t="s">
        <v>139</v>
      </c>
      <c r="AU405" s="149" t="s">
        <v>90</v>
      </c>
      <c r="AV405" s="12" t="s">
        <v>88</v>
      </c>
      <c r="AW405" s="12" t="s">
        <v>36</v>
      </c>
      <c r="AX405" s="12" t="s">
        <v>80</v>
      </c>
      <c r="AY405" s="149" t="s">
        <v>128</v>
      </c>
    </row>
    <row r="406" spans="2:65" s="13" customFormat="1" ht="11.25">
      <c r="B406" s="154"/>
      <c r="D406" s="144" t="s">
        <v>139</v>
      </c>
      <c r="E406" s="155" t="s">
        <v>1</v>
      </c>
      <c r="F406" s="156" t="s">
        <v>368</v>
      </c>
      <c r="H406" s="157">
        <v>9.68</v>
      </c>
      <c r="I406" s="158"/>
      <c r="L406" s="154"/>
      <c r="M406" s="159"/>
      <c r="T406" s="160"/>
      <c r="AT406" s="155" t="s">
        <v>139</v>
      </c>
      <c r="AU406" s="155" t="s">
        <v>90</v>
      </c>
      <c r="AV406" s="13" t="s">
        <v>90</v>
      </c>
      <c r="AW406" s="13" t="s">
        <v>36</v>
      </c>
      <c r="AX406" s="13" t="s">
        <v>80</v>
      </c>
      <c r="AY406" s="155" t="s">
        <v>128</v>
      </c>
    </row>
    <row r="407" spans="2:65" s="12" customFormat="1" ht="11.25">
      <c r="B407" s="148"/>
      <c r="D407" s="144" t="s">
        <v>139</v>
      </c>
      <c r="E407" s="149" t="s">
        <v>1</v>
      </c>
      <c r="F407" s="150" t="s">
        <v>198</v>
      </c>
      <c r="H407" s="149" t="s">
        <v>1</v>
      </c>
      <c r="I407" s="151"/>
      <c r="L407" s="148"/>
      <c r="M407" s="152"/>
      <c r="T407" s="153"/>
      <c r="AT407" s="149" t="s">
        <v>139</v>
      </c>
      <c r="AU407" s="149" t="s">
        <v>90</v>
      </c>
      <c r="AV407" s="12" t="s">
        <v>88</v>
      </c>
      <c r="AW407" s="12" t="s">
        <v>36</v>
      </c>
      <c r="AX407" s="12" t="s">
        <v>80</v>
      </c>
      <c r="AY407" s="149" t="s">
        <v>128</v>
      </c>
    </row>
    <row r="408" spans="2:65" s="13" customFormat="1" ht="11.25">
      <c r="B408" s="154"/>
      <c r="D408" s="144" t="s">
        <v>139</v>
      </c>
      <c r="E408" s="155" t="s">
        <v>1</v>
      </c>
      <c r="F408" s="156" t="s">
        <v>369</v>
      </c>
      <c r="H408" s="157">
        <v>2.64</v>
      </c>
      <c r="I408" s="158"/>
      <c r="L408" s="154"/>
      <c r="M408" s="159"/>
      <c r="T408" s="160"/>
      <c r="AT408" s="155" t="s">
        <v>139</v>
      </c>
      <c r="AU408" s="155" t="s">
        <v>90</v>
      </c>
      <c r="AV408" s="13" t="s">
        <v>90</v>
      </c>
      <c r="AW408" s="13" t="s">
        <v>36</v>
      </c>
      <c r="AX408" s="13" t="s">
        <v>80</v>
      </c>
      <c r="AY408" s="155" t="s">
        <v>128</v>
      </c>
    </row>
    <row r="409" spans="2:65" s="14" customFormat="1" ht="11.25">
      <c r="B409" s="161"/>
      <c r="D409" s="144" t="s">
        <v>139</v>
      </c>
      <c r="E409" s="162" t="s">
        <v>1</v>
      </c>
      <c r="F409" s="163" t="s">
        <v>149</v>
      </c>
      <c r="H409" s="164">
        <v>28.04</v>
      </c>
      <c r="I409" s="165"/>
      <c r="L409" s="161"/>
      <c r="M409" s="166"/>
      <c r="T409" s="167"/>
      <c r="AT409" s="162" t="s">
        <v>139</v>
      </c>
      <c r="AU409" s="162" t="s">
        <v>90</v>
      </c>
      <c r="AV409" s="14" t="s">
        <v>135</v>
      </c>
      <c r="AW409" s="14" t="s">
        <v>36</v>
      </c>
      <c r="AX409" s="14" t="s">
        <v>88</v>
      </c>
      <c r="AY409" s="162" t="s">
        <v>128</v>
      </c>
    </row>
    <row r="410" spans="2:65" s="1" customFormat="1" ht="24.2" customHeight="1">
      <c r="B410" s="31"/>
      <c r="C410" s="131" t="s">
        <v>370</v>
      </c>
      <c r="D410" s="131" t="s">
        <v>130</v>
      </c>
      <c r="E410" s="132" t="s">
        <v>371</v>
      </c>
      <c r="F410" s="133" t="s">
        <v>372</v>
      </c>
      <c r="G410" s="134" t="s">
        <v>209</v>
      </c>
      <c r="H410" s="135">
        <v>245.333</v>
      </c>
      <c r="I410" s="136"/>
      <c r="J410" s="137">
        <f>ROUND(I410*H410,2)</f>
        <v>0</v>
      </c>
      <c r="K410" s="133" t="s">
        <v>134</v>
      </c>
      <c r="L410" s="31"/>
      <c r="M410" s="138" t="s">
        <v>1</v>
      </c>
      <c r="N410" s="139" t="s">
        <v>45</v>
      </c>
      <c r="P410" s="140">
        <f>O410*H410</f>
        <v>0</v>
      </c>
      <c r="Q410" s="140">
        <v>1.65E-3</v>
      </c>
      <c r="R410" s="140">
        <f>Q410*H410</f>
        <v>0.40479945000000001</v>
      </c>
      <c r="S410" s="140">
        <v>0</v>
      </c>
      <c r="T410" s="141">
        <f>S410*H410</f>
        <v>0</v>
      </c>
      <c r="AR410" s="142" t="s">
        <v>135</v>
      </c>
      <c r="AT410" s="142" t="s">
        <v>130</v>
      </c>
      <c r="AU410" s="142" t="s">
        <v>90</v>
      </c>
      <c r="AY410" s="16" t="s">
        <v>128</v>
      </c>
      <c r="BE410" s="143">
        <f>IF(N410="základní",J410,0)</f>
        <v>0</v>
      </c>
      <c r="BF410" s="143">
        <f>IF(N410="snížená",J410,0)</f>
        <v>0</v>
      </c>
      <c r="BG410" s="143">
        <f>IF(N410="zákl. přenesená",J410,0)</f>
        <v>0</v>
      </c>
      <c r="BH410" s="143">
        <f>IF(N410="sníž. přenesená",J410,0)</f>
        <v>0</v>
      </c>
      <c r="BI410" s="143">
        <f>IF(N410="nulová",J410,0)</f>
        <v>0</v>
      </c>
      <c r="BJ410" s="16" t="s">
        <v>88</v>
      </c>
      <c r="BK410" s="143">
        <f>ROUND(I410*H410,2)</f>
        <v>0</v>
      </c>
      <c r="BL410" s="16" t="s">
        <v>135</v>
      </c>
      <c r="BM410" s="142" t="s">
        <v>373</v>
      </c>
    </row>
    <row r="411" spans="2:65" s="1" customFormat="1" ht="11.25">
      <c r="B411" s="31"/>
      <c r="D411" s="144" t="s">
        <v>137</v>
      </c>
      <c r="F411" s="145" t="s">
        <v>372</v>
      </c>
      <c r="I411" s="146"/>
      <c r="L411" s="31"/>
      <c r="M411" s="147"/>
      <c r="T411" s="55"/>
      <c r="AT411" s="16" t="s">
        <v>137</v>
      </c>
      <c r="AU411" s="16" t="s">
        <v>90</v>
      </c>
    </row>
    <row r="412" spans="2:65" s="12" customFormat="1" ht="11.25">
      <c r="B412" s="148"/>
      <c r="D412" s="144" t="s">
        <v>139</v>
      </c>
      <c r="E412" s="149" t="s">
        <v>1</v>
      </c>
      <c r="F412" s="150" t="s">
        <v>245</v>
      </c>
      <c r="H412" s="149" t="s">
        <v>1</v>
      </c>
      <c r="I412" s="151"/>
      <c r="L412" s="148"/>
      <c r="M412" s="152"/>
      <c r="T412" s="153"/>
      <c r="AT412" s="149" t="s">
        <v>139</v>
      </c>
      <c r="AU412" s="149" t="s">
        <v>90</v>
      </c>
      <c r="AV412" s="12" t="s">
        <v>88</v>
      </c>
      <c r="AW412" s="12" t="s">
        <v>36</v>
      </c>
      <c r="AX412" s="12" t="s">
        <v>80</v>
      </c>
      <c r="AY412" s="149" t="s">
        <v>128</v>
      </c>
    </row>
    <row r="413" spans="2:65" s="12" customFormat="1" ht="11.25">
      <c r="B413" s="148"/>
      <c r="D413" s="144" t="s">
        <v>139</v>
      </c>
      <c r="E413" s="149" t="s">
        <v>1</v>
      </c>
      <c r="F413" s="150" t="s">
        <v>141</v>
      </c>
      <c r="H413" s="149" t="s">
        <v>1</v>
      </c>
      <c r="I413" s="151"/>
      <c r="L413" s="148"/>
      <c r="M413" s="152"/>
      <c r="T413" s="153"/>
      <c r="AT413" s="149" t="s">
        <v>139</v>
      </c>
      <c r="AU413" s="149" t="s">
        <v>90</v>
      </c>
      <c r="AV413" s="12" t="s">
        <v>88</v>
      </c>
      <c r="AW413" s="12" t="s">
        <v>36</v>
      </c>
      <c r="AX413" s="12" t="s">
        <v>80</v>
      </c>
      <c r="AY413" s="149" t="s">
        <v>128</v>
      </c>
    </row>
    <row r="414" spans="2:65" s="13" customFormat="1" ht="11.25">
      <c r="B414" s="154"/>
      <c r="D414" s="144" t="s">
        <v>139</v>
      </c>
      <c r="E414" s="155" t="s">
        <v>1</v>
      </c>
      <c r="F414" s="156" t="s">
        <v>374</v>
      </c>
      <c r="H414" s="157">
        <v>52.8</v>
      </c>
      <c r="I414" s="158"/>
      <c r="L414" s="154"/>
      <c r="M414" s="159"/>
      <c r="T414" s="160"/>
      <c r="AT414" s="155" t="s">
        <v>139</v>
      </c>
      <c r="AU414" s="155" t="s">
        <v>90</v>
      </c>
      <c r="AV414" s="13" t="s">
        <v>90</v>
      </c>
      <c r="AW414" s="13" t="s">
        <v>36</v>
      </c>
      <c r="AX414" s="13" t="s">
        <v>80</v>
      </c>
      <c r="AY414" s="155" t="s">
        <v>128</v>
      </c>
    </row>
    <row r="415" spans="2:65" s="12" customFormat="1" ht="11.25">
      <c r="B415" s="148"/>
      <c r="D415" s="144" t="s">
        <v>139</v>
      </c>
      <c r="E415" s="149" t="s">
        <v>1</v>
      </c>
      <c r="F415" s="150" t="s">
        <v>143</v>
      </c>
      <c r="H415" s="149" t="s">
        <v>1</v>
      </c>
      <c r="I415" s="151"/>
      <c r="L415" s="148"/>
      <c r="M415" s="152"/>
      <c r="T415" s="153"/>
      <c r="AT415" s="149" t="s">
        <v>139</v>
      </c>
      <c r="AU415" s="149" t="s">
        <v>90</v>
      </c>
      <c r="AV415" s="12" t="s">
        <v>88</v>
      </c>
      <c r="AW415" s="12" t="s">
        <v>36</v>
      </c>
      <c r="AX415" s="12" t="s">
        <v>80</v>
      </c>
      <c r="AY415" s="149" t="s">
        <v>128</v>
      </c>
    </row>
    <row r="416" spans="2:65" s="13" customFormat="1" ht="11.25">
      <c r="B416" s="154"/>
      <c r="D416" s="144" t="s">
        <v>139</v>
      </c>
      <c r="E416" s="155" t="s">
        <v>1</v>
      </c>
      <c r="F416" s="156" t="s">
        <v>375</v>
      </c>
      <c r="H416" s="157">
        <v>43.2</v>
      </c>
      <c r="I416" s="158"/>
      <c r="L416" s="154"/>
      <c r="M416" s="159"/>
      <c r="T416" s="160"/>
      <c r="AT416" s="155" t="s">
        <v>139</v>
      </c>
      <c r="AU416" s="155" t="s">
        <v>90</v>
      </c>
      <c r="AV416" s="13" t="s">
        <v>90</v>
      </c>
      <c r="AW416" s="13" t="s">
        <v>36</v>
      </c>
      <c r="AX416" s="13" t="s">
        <v>80</v>
      </c>
      <c r="AY416" s="155" t="s">
        <v>128</v>
      </c>
    </row>
    <row r="417" spans="2:65" s="12" customFormat="1" ht="11.25">
      <c r="B417" s="148"/>
      <c r="D417" s="144" t="s">
        <v>139</v>
      </c>
      <c r="E417" s="149" t="s">
        <v>1</v>
      </c>
      <c r="F417" s="150" t="s">
        <v>145</v>
      </c>
      <c r="H417" s="149" t="s">
        <v>1</v>
      </c>
      <c r="I417" s="151"/>
      <c r="L417" s="148"/>
      <c r="M417" s="152"/>
      <c r="T417" s="153"/>
      <c r="AT417" s="149" t="s">
        <v>139</v>
      </c>
      <c r="AU417" s="149" t="s">
        <v>90</v>
      </c>
      <c r="AV417" s="12" t="s">
        <v>88</v>
      </c>
      <c r="AW417" s="12" t="s">
        <v>36</v>
      </c>
      <c r="AX417" s="12" t="s">
        <v>80</v>
      </c>
      <c r="AY417" s="149" t="s">
        <v>128</v>
      </c>
    </row>
    <row r="418" spans="2:65" s="13" customFormat="1" ht="11.25">
      <c r="B418" s="154"/>
      <c r="D418" s="144" t="s">
        <v>139</v>
      </c>
      <c r="E418" s="155" t="s">
        <v>1</v>
      </c>
      <c r="F418" s="156" t="s">
        <v>376</v>
      </c>
      <c r="H418" s="157">
        <v>117.333</v>
      </c>
      <c r="I418" s="158"/>
      <c r="L418" s="154"/>
      <c r="M418" s="159"/>
      <c r="T418" s="160"/>
      <c r="AT418" s="155" t="s">
        <v>139</v>
      </c>
      <c r="AU418" s="155" t="s">
        <v>90</v>
      </c>
      <c r="AV418" s="13" t="s">
        <v>90</v>
      </c>
      <c r="AW418" s="13" t="s">
        <v>36</v>
      </c>
      <c r="AX418" s="13" t="s">
        <v>80</v>
      </c>
      <c r="AY418" s="155" t="s">
        <v>128</v>
      </c>
    </row>
    <row r="419" spans="2:65" s="12" customFormat="1" ht="11.25">
      <c r="B419" s="148"/>
      <c r="D419" s="144" t="s">
        <v>139</v>
      </c>
      <c r="E419" s="149" t="s">
        <v>1</v>
      </c>
      <c r="F419" s="150" t="s">
        <v>198</v>
      </c>
      <c r="H419" s="149" t="s">
        <v>1</v>
      </c>
      <c r="I419" s="151"/>
      <c r="L419" s="148"/>
      <c r="M419" s="152"/>
      <c r="T419" s="153"/>
      <c r="AT419" s="149" t="s">
        <v>139</v>
      </c>
      <c r="AU419" s="149" t="s">
        <v>90</v>
      </c>
      <c r="AV419" s="12" t="s">
        <v>88</v>
      </c>
      <c r="AW419" s="12" t="s">
        <v>36</v>
      </c>
      <c r="AX419" s="12" t="s">
        <v>80</v>
      </c>
      <c r="AY419" s="149" t="s">
        <v>128</v>
      </c>
    </row>
    <row r="420" spans="2:65" s="13" customFormat="1" ht="11.25">
      <c r="B420" s="154"/>
      <c r="D420" s="144" t="s">
        <v>139</v>
      </c>
      <c r="E420" s="155" t="s">
        <v>1</v>
      </c>
      <c r="F420" s="156" t="s">
        <v>377</v>
      </c>
      <c r="H420" s="157">
        <v>32</v>
      </c>
      <c r="I420" s="158"/>
      <c r="L420" s="154"/>
      <c r="M420" s="159"/>
      <c r="T420" s="160"/>
      <c r="AT420" s="155" t="s">
        <v>139</v>
      </c>
      <c r="AU420" s="155" t="s">
        <v>90</v>
      </c>
      <c r="AV420" s="13" t="s">
        <v>90</v>
      </c>
      <c r="AW420" s="13" t="s">
        <v>36</v>
      </c>
      <c r="AX420" s="13" t="s">
        <v>80</v>
      </c>
      <c r="AY420" s="155" t="s">
        <v>128</v>
      </c>
    </row>
    <row r="421" spans="2:65" s="14" customFormat="1" ht="11.25">
      <c r="B421" s="161"/>
      <c r="D421" s="144" t="s">
        <v>139</v>
      </c>
      <c r="E421" s="162" t="s">
        <v>1</v>
      </c>
      <c r="F421" s="163" t="s">
        <v>149</v>
      </c>
      <c r="H421" s="164">
        <v>245.333</v>
      </c>
      <c r="I421" s="165"/>
      <c r="L421" s="161"/>
      <c r="M421" s="166"/>
      <c r="T421" s="167"/>
      <c r="AT421" s="162" t="s">
        <v>139</v>
      </c>
      <c r="AU421" s="162" t="s">
        <v>90</v>
      </c>
      <c r="AV421" s="14" t="s">
        <v>135</v>
      </c>
      <c r="AW421" s="14" t="s">
        <v>36</v>
      </c>
      <c r="AX421" s="14" t="s">
        <v>88</v>
      </c>
      <c r="AY421" s="162" t="s">
        <v>128</v>
      </c>
    </row>
    <row r="422" spans="2:65" s="1" customFormat="1" ht="16.5" customHeight="1">
      <c r="B422" s="31"/>
      <c r="C422" s="168" t="s">
        <v>378</v>
      </c>
      <c r="D422" s="168" t="s">
        <v>305</v>
      </c>
      <c r="E422" s="169" t="s">
        <v>379</v>
      </c>
      <c r="F422" s="170" t="s">
        <v>380</v>
      </c>
      <c r="G422" s="171" t="s">
        <v>209</v>
      </c>
      <c r="H422" s="172">
        <v>245.333</v>
      </c>
      <c r="I422" s="173"/>
      <c r="J422" s="174">
        <f>ROUND(I422*H422,2)</f>
        <v>0</v>
      </c>
      <c r="K422" s="170" t="s">
        <v>134</v>
      </c>
      <c r="L422" s="175"/>
      <c r="M422" s="176" t="s">
        <v>1</v>
      </c>
      <c r="N422" s="177" t="s">
        <v>45</v>
      </c>
      <c r="P422" s="140">
        <f>O422*H422</f>
        <v>0</v>
      </c>
      <c r="Q422" s="140">
        <v>0.02</v>
      </c>
      <c r="R422" s="140">
        <f>Q422*H422</f>
        <v>4.9066600000000005</v>
      </c>
      <c r="S422" s="140">
        <v>0</v>
      </c>
      <c r="T422" s="141">
        <f>S422*H422</f>
        <v>0</v>
      </c>
      <c r="AR422" s="142" t="s">
        <v>190</v>
      </c>
      <c r="AT422" s="142" t="s">
        <v>305</v>
      </c>
      <c r="AU422" s="142" t="s">
        <v>90</v>
      </c>
      <c r="AY422" s="16" t="s">
        <v>128</v>
      </c>
      <c r="BE422" s="143">
        <f>IF(N422="základní",J422,0)</f>
        <v>0</v>
      </c>
      <c r="BF422" s="143">
        <f>IF(N422="snížená",J422,0)</f>
        <v>0</v>
      </c>
      <c r="BG422" s="143">
        <f>IF(N422="zákl. přenesená",J422,0)</f>
        <v>0</v>
      </c>
      <c r="BH422" s="143">
        <f>IF(N422="sníž. přenesená",J422,0)</f>
        <v>0</v>
      </c>
      <c r="BI422" s="143">
        <f>IF(N422="nulová",J422,0)</f>
        <v>0</v>
      </c>
      <c r="BJ422" s="16" t="s">
        <v>88</v>
      </c>
      <c r="BK422" s="143">
        <f>ROUND(I422*H422,2)</f>
        <v>0</v>
      </c>
      <c r="BL422" s="16" t="s">
        <v>135</v>
      </c>
      <c r="BM422" s="142" t="s">
        <v>381</v>
      </c>
    </row>
    <row r="423" spans="2:65" s="1" customFormat="1" ht="11.25">
      <c r="B423" s="31"/>
      <c r="D423" s="144" t="s">
        <v>137</v>
      </c>
      <c r="F423" s="145" t="s">
        <v>380</v>
      </c>
      <c r="I423" s="146"/>
      <c r="L423" s="31"/>
      <c r="M423" s="147"/>
      <c r="T423" s="55"/>
      <c r="AT423" s="16" t="s">
        <v>137</v>
      </c>
      <c r="AU423" s="16" t="s">
        <v>90</v>
      </c>
    </row>
    <row r="424" spans="2:65" s="12" customFormat="1" ht="11.25">
      <c r="B424" s="148"/>
      <c r="D424" s="144" t="s">
        <v>139</v>
      </c>
      <c r="E424" s="149" t="s">
        <v>1</v>
      </c>
      <c r="F424" s="150" t="s">
        <v>245</v>
      </c>
      <c r="H424" s="149" t="s">
        <v>1</v>
      </c>
      <c r="I424" s="151"/>
      <c r="L424" s="148"/>
      <c r="M424" s="152"/>
      <c r="T424" s="153"/>
      <c r="AT424" s="149" t="s">
        <v>139</v>
      </c>
      <c r="AU424" s="149" t="s">
        <v>90</v>
      </c>
      <c r="AV424" s="12" t="s">
        <v>88</v>
      </c>
      <c r="AW424" s="12" t="s">
        <v>36</v>
      </c>
      <c r="AX424" s="12" t="s">
        <v>80</v>
      </c>
      <c r="AY424" s="149" t="s">
        <v>128</v>
      </c>
    </row>
    <row r="425" spans="2:65" s="12" customFormat="1" ht="11.25">
      <c r="B425" s="148"/>
      <c r="D425" s="144" t="s">
        <v>139</v>
      </c>
      <c r="E425" s="149" t="s">
        <v>1</v>
      </c>
      <c r="F425" s="150" t="s">
        <v>141</v>
      </c>
      <c r="H425" s="149" t="s">
        <v>1</v>
      </c>
      <c r="I425" s="151"/>
      <c r="L425" s="148"/>
      <c r="M425" s="152"/>
      <c r="T425" s="153"/>
      <c r="AT425" s="149" t="s">
        <v>139</v>
      </c>
      <c r="AU425" s="149" t="s">
        <v>90</v>
      </c>
      <c r="AV425" s="12" t="s">
        <v>88</v>
      </c>
      <c r="AW425" s="12" t="s">
        <v>36</v>
      </c>
      <c r="AX425" s="12" t="s">
        <v>80</v>
      </c>
      <c r="AY425" s="149" t="s">
        <v>128</v>
      </c>
    </row>
    <row r="426" spans="2:65" s="13" customFormat="1" ht="11.25">
      <c r="B426" s="154"/>
      <c r="D426" s="144" t="s">
        <v>139</v>
      </c>
      <c r="E426" s="155" t="s">
        <v>1</v>
      </c>
      <c r="F426" s="156" t="s">
        <v>374</v>
      </c>
      <c r="H426" s="157">
        <v>52.8</v>
      </c>
      <c r="I426" s="158"/>
      <c r="L426" s="154"/>
      <c r="M426" s="159"/>
      <c r="T426" s="160"/>
      <c r="AT426" s="155" t="s">
        <v>139</v>
      </c>
      <c r="AU426" s="155" t="s">
        <v>90</v>
      </c>
      <c r="AV426" s="13" t="s">
        <v>90</v>
      </c>
      <c r="AW426" s="13" t="s">
        <v>36</v>
      </c>
      <c r="AX426" s="13" t="s">
        <v>80</v>
      </c>
      <c r="AY426" s="155" t="s">
        <v>128</v>
      </c>
    </row>
    <row r="427" spans="2:65" s="12" customFormat="1" ht="11.25">
      <c r="B427" s="148"/>
      <c r="D427" s="144" t="s">
        <v>139</v>
      </c>
      <c r="E427" s="149" t="s">
        <v>1</v>
      </c>
      <c r="F427" s="150" t="s">
        <v>143</v>
      </c>
      <c r="H427" s="149" t="s">
        <v>1</v>
      </c>
      <c r="I427" s="151"/>
      <c r="L427" s="148"/>
      <c r="M427" s="152"/>
      <c r="T427" s="153"/>
      <c r="AT427" s="149" t="s">
        <v>139</v>
      </c>
      <c r="AU427" s="149" t="s">
        <v>90</v>
      </c>
      <c r="AV427" s="12" t="s">
        <v>88</v>
      </c>
      <c r="AW427" s="12" t="s">
        <v>36</v>
      </c>
      <c r="AX427" s="12" t="s">
        <v>80</v>
      </c>
      <c r="AY427" s="149" t="s">
        <v>128</v>
      </c>
    </row>
    <row r="428" spans="2:65" s="13" customFormat="1" ht="11.25">
      <c r="B428" s="154"/>
      <c r="D428" s="144" t="s">
        <v>139</v>
      </c>
      <c r="E428" s="155" t="s">
        <v>1</v>
      </c>
      <c r="F428" s="156" t="s">
        <v>375</v>
      </c>
      <c r="H428" s="157">
        <v>43.2</v>
      </c>
      <c r="I428" s="158"/>
      <c r="L428" s="154"/>
      <c r="M428" s="159"/>
      <c r="T428" s="160"/>
      <c r="AT428" s="155" t="s">
        <v>139</v>
      </c>
      <c r="AU428" s="155" t="s">
        <v>90</v>
      </c>
      <c r="AV428" s="13" t="s">
        <v>90</v>
      </c>
      <c r="AW428" s="13" t="s">
        <v>36</v>
      </c>
      <c r="AX428" s="13" t="s">
        <v>80</v>
      </c>
      <c r="AY428" s="155" t="s">
        <v>128</v>
      </c>
    </row>
    <row r="429" spans="2:65" s="12" customFormat="1" ht="11.25">
      <c r="B429" s="148"/>
      <c r="D429" s="144" t="s">
        <v>139</v>
      </c>
      <c r="E429" s="149" t="s">
        <v>1</v>
      </c>
      <c r="F429" s="150" t="s">
        <v>145</v>
      </c>
      <c r="H429" s="149" t="s">
        <v>1</v>
      </c>
      <c r="I429" s="151"/>
      <c r="L429" s="148"/>
      <c r="M429" s="152"/>
      <c r="T429" s="153"/>
      <c r="AT429" s="149" t="s">
        <v>139</v>
      </c>
      <c r="AU429" s="149" t="s">
        <v>90</v>
      </c>
      <c r="AV429" s="12" t="s">
        <v>88</v>
      </c>
      <c r="AW429" s="12" t="s">
        <v>36</v>
      </c>
      <c r="AX429" s="12" t="s">
        <v>80</v>
      </c>
      <c r="AY429" s="149" t="s">
        <v>128</v>
      </c>
    </row>
    <row r="430" spans="2:65" s="13" customFormat="1" ht="11.25">
      <c r="B430" s="154"/>
      <c r="D430" s="144" t="s">
        <v>139</v>
      </c>
      <c r="E430" s="155" t="s">
        <v>1</v>
      </c>
      <c r="F430" s="156" t="s">
        <v>376</v>
      </c>
      <c r="H430" s="157">
        <v>117.333</v>
      </c>
      <c r="I430" s="158"/>
      <c r="L430" s="154"/>
      <c r="M430" s="159"/>
      <c r="T430" s="160"/>
      <c r="AT430" s="155" t="s">
        <v>139</v>
      </c>
      <c r="AU430" s="155" t="s">
        <v>90</v>
      </c>
      <c r="AV430" s="13" t="s">
        <v>90</v>
      </c>
      <c r="AW430" s="13" t="s">
        <v>36</v>
      </c>
      <c r="AX430" s="13" t="s">
        <v>80</v>
      </c>
      <c r="AY430" s="155" t="s">
        <v>128</v>
      </c>
    </row>
    <row r="431" spans="2:65" s="12" customFormat="1" ht="11.25">
      <c r="B431" s="148"/>
      <c r="D431" s="144" t="s">
        <v>139</v>
      </c>
      <c r="E431" s="149" t="s">
        <v>1</v>
      </c>
      <c r="F431" s="150" t="s">
        <v>198</v>
      </c>
      <c r="H431" s="149" t="s">
        <v>1</v>
      </c>
      <c r="I431" s="151"/>
      <c r="L431" s="148"/>
      <c r="M431" s="152"/>
      <c r="T431" s="153"/>
      <c r="AT431" s="149" t="s">
        <v>139</v>
      </c>
      <c r="AU431" s="149" t="s">
        <v>90</v>
      </c>
      <c r="AV431" s="12" t="s">
        <v>88</v>
      </c>
      <c r="AW431" s="12" t="s">
        <v>36</v>
      </c>
      <c r="AX431" s="12" t="s">
        <v>80</v>
      </c>
      <c r="AY431" s="149" t="s">
        <v>128</v>
      </c>
    </row>
    <row r="432" spans="2:65" s="13" customFormat="1" ht="11.25">
      <c r="B432" s="154"/>
      <c r="D432" s="144" t="s">
        <v>139</v>
      </c>
      <c r="E432" s="155" t="s">
        <v>1</v>
      </c>
      <c r="F432" s="156" t="s">
        <v>377</v>
      </c>
      <c r="H432" s="157">
        <v>32</v>
      </c>
      <c r="I432" s="158"/>
      <c r="L432" s="154"/>
      <c r="M432" s="159"/>
      <c r="T432" s="160"/>
      <c r="AT432" s="155" t="s">
        <v>139</v>
      </c>
      <c r="AU432" s="155" t="s">
        <v>90</v>
      </c>
      <c r="AV432" s="13" t="s">
        <v>90</v>
      </c>
      <c r="AW432" s="13" t="s">
        <v>36</v>
      </c>
      <c r="AX432" s="13" t="s">
        <v>80</v>
      </c>
      <c r="AY432" s="155" t="s">
        <v>128</v>
      </c>
    </row>
    <row r="433" spans="2:65" s="14" customFormat="1" ht="11.25">
      <c r="B433" s="161"/>
      <c r="D433" s="144" t="s">
        <v>139</v>
      </c>
      <c r="E433" s="162" t="s">
        <v>1</v>
      </c>
      <c r="F433" s="163" t="s">
        <v>149</v>
      </c>
      <c r="H433" s="164">
        <v>245.333</v>
      </c>
      <c r="I433" s="165"/>
      <c r="L433" s="161"/>
      <c r="M433" s="166"/>
      <c r="T433" s="167"/>
      <c r="AT433" s="162" t="s">
        <v>139</v>
      </c>
      <c r="AU433" s="162" t="s">
        <v>90</v>
      </c>
      <c r="AV433" s="14" t="s">
        <v>135</v>
      </c>
      <c r="AW433" s="14" t="s">
        <v>36</v>
      </c>
      <c r="AX433" s="14" t="s">
        <v>88</v>
      </c>
      <c r="AY433" s="162" t="s">
        <v>128</v>
      </c>
    </row>
    <row r="434" spans="2:65" s="1" customFormat="1" ht="24.2" customHeight="1">
      <c r="B434" s="31"/>
      <c r="C434" s="131" t="s">
        <v>382</v>
      </c>
      <c r="D434" s="131" t="s">
        <v>130</v>
      </c>
      <c r="E434" s="132" t="s">
        <v>383</v>
      </c>
      <c r="F434" s="133" t="s">
        <v>384</v>
      </c>
      <c r="G434" s="134" t="s">
        <v>209</v>
      </c>
      <c r="H434" s="135">
        <v>9</v>
      </c>
      <c r="I434" s="136"/>
      <c r="J434" s="137">
        <f>ROUND(I434*H434,2)</f>
        <v>0</v>
      </c>
      <c r="K434" s="133" t="s">
        <v>134</v>
      </c>
      <c r="L434" s="31"/>
      <c r="M434" s="138" t="s">
        <v>1</v>
      </c>
      <c r="N434" s="139" t="s">
        <v>45</v>
      </c>
      <c r="P434" s="140">
        <f>O434*H434</f>
        <v>0</v>
      </c>
      <c r="Q434" s="140">
        <v>8.7419999999999998E-2</v>
      </c>
      <c r="R434" s="140">
        <f>Q434*H434</f>
        <v>0.78678000000000003</v>
      </c>
      <c r="S434" s="140">
        <v>0</v>
      </c>
      <c r="T434" s="141">
        <f>S434*H434</f>
        <v>0</v>
      </c>
      <c r="AR434" s="142" t="s">
        <v>135</v>
      </c>
      <c r="AT434" s="142" t="s">
        <v>130</v>
      </c>
      <c r="AU434" s="142" t="s">
        <v>90</v>
      </c>
      <c r="AY434" s="16" t="s">
        <v>128</v>
      </c>
      <c r="BE434" s="143">
        <f>IF(N434="základní",J434,0)</f>
        <v>0</v>
      </c>
      <c r="BF434" s="143">
        <f>IF(N434="snížená",J434,0)</f>
        <v>0</v>
      </c>
      <c r="BG434" s="143">
        <f>IF(N434="zákl. přenesená",J434,0)</f>
        <v>0</v>
      </c>
      <c r="BH434" s="143">
        <f>IF(N434="sníž. přenesená",J434,0)</f>
        <v>0</v>
      </c>
      <c r="BI434" s="143">
        <f>IF(N434="nulová",J434,0)</f>
        <v>0</v>
      </c>
      <c r="BJ434" s="16" t="s">
        <v>88</v>
      </c>
      <c r="BK434" s="143">
        <f>ROUND(I434*H434,2)</f>
        <v>0</v>
      </c>
      <c r="BL434" s="16" t="s">
        <v>135</v>
      </c>
      <c r="BM434" s="142" t="s">
        <v>385</v>
      </c>
    </row>
    <row r="435" spans="2:65" s="1" customFormat="1" ht="19.5">
      <c r="B435" s="31"/>
      <c r="D435" s="144" t="s">
        <v>137</v>
      </c>
      <c r="F435" s="145" t="s">
        <v>386</v>
      </c>
      <c r="I435" s="146"/>
      <c r="L435" s="31"/>
      <c r="M435" s="147"/>
      <c r="T435" s="55"/>
      <c r="AT435" s="16" t="s">
        <v>137</v>
      </c>
      <c r="AU435" s="16" t="s">
        <v>90</v>
      </c>
    </row>
    <row r="436" spans="2:65" s="12" customFormat="1" ht="11.25">
      <c r="B436" s="148"/>
      <c r="D436" s="144" t="s">
        <v>139</v>
      </c>
      <c r="E436" s="149" t="s">
        <v>1</v>
      </c>
      <c r="F436" s="150" t="s">
        <v>387</v>
      </c>
      <c r="H436" s="149" t="s">
        <v>1</v>
      </c>
      <c r="I436" s="151"/>
      <c r="L436" s="148"/>
      <c r="M436" s="152"/>
      <c r="T436" s="153"/>
      <c r="AT436" s="149" t="s">
        <v>139</v>
      </c>
      <c r="AU436" s="149" t="s">
        <v>90</v>
      </c>
      <c r="AV436" s="12" t="s">
        <v>88</v>
      </c>
      <c r="AW436" s="12" t="s">
        <v>36</v>
      </c>
      <c r="AX436" s="12" t="s">
        <v>80</v>
      </c>
      <c r="AY436" s="149" t="s">
        <v>128</v>
      </c>
    </row>
    <row r="437" spans="2:65" s="12" customFormat="1" ht="11.25">
      <c r="B437" s="148"/>
      <c r="D437" s="144" t="s">
        <v>139</v>
      </c>
      <c r="E437" s="149" t="s">
        <v>1</v>
      </c>
      <c r="F437" s="150" t="s">
        <v>141</v>
      </c>
      <c r="H437" s="149" t="s">
        <v>1</v>
      </c>
      <c r="I437" s="151"/>
      <c r="L437" s="148"/>
      <c r="M437" s="152"/>
      <c r="T437" s="153"/>
      <c r="AT437" s="149" t="s">
        <v>139</v>
      </c>
      <c r="AU437" s="149" t="s">
        <v>90</v>
      </c>
      <c r="AV437" s="12" t="s">
        <v>88</v>
      </c>
      <c r="AW437" s="12" t="s">
        <v>36</v>
      </c>
      <c r="AX437" s="12" t="s">
        <v>80</v>
      </c>
      <c r="AY437" s="149" t="s">
        <v>128</v>
      </c>
    </row>
    <row r="438" spans="2:65" s="13" customFormat="1" ht="11.25">
      <c r="B438" s="154"/>
      <c r="D438" s="144" t="s">
        <v>139</v>
      </c>
      <c r="E438" s="155" t="s">
        <v>1</v>
      </c>
      <c r="F438" s="156" t="s">
        <v>388</v>
      </c>
      <c r="H438" s="157">
        <v>4</v>
      </c>
      <c r="I438" s="158"/>
      <c r="L438" s="154"/>
      <c r="M438" s="159"/>
      <c r="T438" s="160"/>
      <c r="AT438" s="155" t="s">
        <v>139</v>
      </c>
      <c r="AU438" s="155" t="s">
        <v>90</v>
      </c>
      <c r="AV438" s="13" t="s">
        <v>90</v>
      </c>
      <c r="AW438" s="13" t="s">
        <v>36</v>
      </c>
      <c r="AX438" s="13" t="s">
        <v>80</v>
      </c>
      <c r="AY438" s="155" t="s">
        <v>128</v>
      </c>
    </row>
    <row r="439" spans="2:65" s="12" customFormat="1" ht="11.25">
      <c r="B439" s="148"/>
      <c r="D439" s="144" t="s">
        <v>139</v>
      </c>
      <c r="E439" s="149" t="s">
        <v>1</v>
      </c>
      <c r="F439" s="150" t="s">
        <v>143</v>
      </c>
      <c r="H439" s="149" t="s">
        <v>1</v>
      </c>
      <c r="I439" s="151"/>
      <c r="L439" s="148"/>
      <c r="M439" s="152"/>
      <c r="T439" s="153"/>
      <c r="AT439" s="149" t="s">
        <v>139</v>
      </c>
      <c r="AU439" s="149" t="s">
        <v>90</v>
      </c>
      <c r="AV439" s="12" t="s">
        <v>88</v>
      </c>
      <c r="AW439" s="12" t="s">
        <v>36</v>
      </c>
      <c r="AX439" s="12" t="s">
        <v>80</v>
      </c>
      <c r="AY439" s="149" t="s">
        <v>128</v>
      </c>
    </row>
    <row r="440" spans="2:65" s="13" customFormat="1" ht="11.25">
      <c r="B440" s="154"/>
      <c r="D440" s="144" t="s">
        <v>139</v>
      </c>
      <c r="E440" s="155" t="s">
        <v>1</v>
      </c>
      <c r="F440" s="156" t="s">
        <v>389</v>
      </c>
      <c r="H440" s="157">
        <v>5</v>
      </c>
      <c r="I440" s="158"/>
      <c r="L440" s="154"/>
      <c r="M440" s="159"/>
      <c r="T440" s="160"/>
      <c r="AT440" s="155" t="s">
        <v>139</v>
      </c>
      <c r="AU440" s="155" t="s">
        <v>90</v>
      </c>
      <c r="AV440" s="13" t="s">
        <v>90</v>
      </c>
      <c r="AW440" s="13" t="s">
        <v>36</v>
      </c>
      <c r="AX440" s="13" t="s">
        <v>80</v>
      </c>
      <c r="AY440" s="155" t="s">
        <v>128</v>
      </c>
    </row>
    <row r="441" spans="2:65" s="14" customFormat="1" ht="11.25">
      <c r="B441" s="161"/>
      <c r="D441" s="144" t="s">
        <v>139</v>
      </c>
      <c r="E441" s="162" t="s">
        <v>1</v>
      </c>
      <c r="F441" s="163" t="s">
        <v>149</v>
      </c>
      <c r="H441" s="164">
        <v>9</v>
      </c>
      <c r="I441" s="165"/>
      <c r="L441" s="161"/>
      <c r="M441" s="166"/>
      <c r="T441" s="167"/>
      <c r="AT441" s="162" t="s">
        <v>139</v>
      </c>
      <c r="AU441" s="162" t="s">
        <v>90</v>
      </c>
      <c r="AV441" s="14" t="s">
        <v>135</v>
      </c>
      <c r="AW441" s="14" t="s">
        <v>36</v>
      </c>
      <c r="AX441" s="14" t="s">
        <v>88</v>
      </c>
      <c r="AY441" s="162" t="s">
        <v>128</v>
      </c>
    </row>
    <row r="442" spans="2:65" s="1" customFormat="1" ht="24.2" customHeight="1">
      <c r="B442" s="31"/>
      <c r="C442" s="168" t="s">
        <v>390</v>
      </c>
      <c r="D442" s="168" t="s">
        <v>305</v>
      </c>
      <c r="E442" s="169" t="s">
        <v>391</v>
      </c>
      <c r="F442" s="170" t="s">
        <v>392</v>
      </c>
      <c r="G442" s="171" t="s">
        <v>209</v>
      </c>
      <c r="H442" s="172">
        <v>2</v>
      </c>
      <c r="I442" s="173"/>
      <c r="J442" s="174">
        <f>ROUND(I442*H442,2)</f>
        <v>0</v>
      </c>
      <c r="K442" s="170" t="s">
        <v>134</v>
      </c>
      <c r="L442" s="175"/>
      <c r="M442" s="176" t="s">
        <v>1</v>
      </c>
      <c r="N442" s="177" t="s">
        <v>45</v>
      </c>
      <c r="P442" s="140">
        <f>O442*H442</f>
        <v>0</v>
      </c>
      <c r="Q442" s="140">
        <v>0.04</v>
      </c>
      <c r="R442" s="140">
        <f>Q442*H442</f>
        <v>0.08</v>
      </c>
      <c r="S442" s="140">
        <v>0</v>
      </c>
      <c r="T442" s="141">
        <f>S442*H442</f>
        <v>0</v>
      </c>
      <c r="AR442" s="142" t="s">
        <v>190</v>
      </c>
      <c r="AT442" s="142" t="s">
        <v>305</v>
      </c>
      <c r="AU442" s="142" t="s">
        <v>90</v>
      </c>
      <c r="AY442" s="16" t="s">
        <v>128</v>
      </c>
      <c r="BE442" s="143">
        <f>IF(N442="základní",J442,0)</f>
        <v>0</v>
      </c>
      <c r="BF442" s="143">
        <f>IF(N442="snížená",J442,0)</f>
        <v>0</v>
      </c>
      <c r="BG442" s="143">
        <f>IF(N442="zákl. přenesená",J442,0)</f>
        <v>0</v>
      </c>
      <c r="BH442" s="143">
        <f>IF(N442="sníž. přenesená",J442,0)</f>
        <v>0</v>
      </c>
      <c r="BI442" s="143">
        <f>IF(N442="nulová",J442,0)</f>
        <v>0</v>
      </c>
      <c r="BJ442" s="16" t="s">
        <v>88</v>
      </c>
      <c r="BK442" s="143">
        <f>ROUND(I442*H442,2)</f>
        <v>0</v>
      </c>
      <c r="BL442" s="16" t="s">
        <v>135</v>
      </c>
      <c r="BM442" s="142" t="s">
        <v>393</v>
      </c>
    </row>
    <row r="443" spans="2:65" s="1" customFormat="1" ht="11.25">
      <c r="B443" s="31"/>
      <c r="D443" s="144" t="s">
        <v>137</v>
      </c>
      <c r="F443" s="145" t="s">
        <v>392</v>
      </c>
      <c r="I443" s="146"/>
      <c r="L443" s="31"/>
      <c r="M443" s="147"/>
      <c r="T443" s="55"/>
      <c r="AT443" s="16" t="s">
        <v>137</v>
      </c>
      <c r="AU443" s="16" t="s">
        <v>90</v>
      </c>
    </row>
    <row r="444" spans="2:65" s="12" customFormat="1" ht="11.25">
      <c r="B444" s="148"/>
      <c r="D444" s="144" t="s">
        <v>139</v>
      </c>
      <c r="E444" s="149" t="s">
        <v>1</v>
      </c>
      <c r="F444" s="150" t="s">
        <v>387</v>
      </c>
      <c r="H444" s="149" t="s">
        <v>1</v>
      </c>
      <c r="I444" s="151"/>
      <c r="L444" s="148"/>
      <c r="M444" s="152"/>
      <c r="T444" s="153"/>
      <c r="AT444" s="149" t="s">
        <v>139</v>
      </c>
      <c r="AU444" s="149" t="s">
        <v>90</v>
      </c>
      <c r="AV444" s="12" t="s">
        <v>88</v>
      </c>
      <c r="AW444" s="12" t="s">
        <v>36</v>
      </c>
      <c r="AX444" s="12" t="s">
        <v>80</v>
      </c>
      <c r="AY444" s="149" t="s">
        <v>128</v>
      </c>
    </row>
    <row r="445" spans="2:65" s="12" customFormat="1" ht="11.25">
      <c r="B445" s="148"/>
      <c r="D445" s="144" t="s">
        <v>139</v>
      </c>
      <c r="E445" s="149" t="s">
        <v>1</v>
      </c>
      <c r="F445" s="150" t="s">
        <v>141</v>
      </c>
      <c r="H445" s="149" t="s">
        <v>1</v>
      </c>
      <c r="I445" s="151"/>
      <c r="L445" s="148"/>
      <c r="M445" s="152"/>
      <c r="T445" s="153"/>
      <c r="AT445" s="149" t="s">
        <v>139</v>
      </c>
      <c r="AU445" s="149" t="s">
        <v>90</v>
      </c>
      <c r="AV445" s="12" t="s">
        <v>88</v>
      </c>
      <c r="AW445" s="12" t="s">
        <v>36</v>
      </c>
      <c r="AX445" s="12" t="s">
        <v>80</v>
      </c>
      <c r="AY445" s="149" t="s">
        <v>128</v>
      </c>
    </row>
    <row r="446" spans="2:65" s="13" customFormat="1" ht="11.25">
      <c r="B446" s="154"/>
      <c r="D446" s="144" t="s">
        <v>139</v>
      </c>
      <c r="E446" s="155" t="s">
        <v>1</v>
      </c>
      <c r="F446" s="156" t="s">
        <v>88</v>
      </c>
      <c r="H446" s="157">
        <v>1</v>
      </c>
      <c r="I446" s="158"/>
      <c r="L446" s="154"/>
      <c r="M446" s="159"/>
      <c r="T446" s="160"/>
      <c r="AT446" s="155" t="s">
        <v>139</v>
      </c>
      <c r="AU446" s="155" t="s">
        <v>90</v>
      </c>
      <c r="AV446" s="13" t="s">
        <v>90</v>
      </c>
      <c r="AW446" s="13" t="s">
        <v>36</v>
      </c>
      <c r="AX446" s="13" t="s">
        <v>80</v>
      </c>
      <c r="AY446" s="155" t="s">
        <v>128</v>
      </c>
    </row>
    <row r="447" spans="2:65" s="12" customFormat="1" ht="11.25">
      <c r="B447" s="148"/>
      <c r="D447" s="144" t="s">
        <v>139</v>
      </c>
      <c r="E447" s="149" t="s">
        <v>1</v>
      </c>
      <c r="F447" s="150" t="s">
        <v>143</v>
      </c>
      <c r="H447" s="149" t="s">
        <v>1</v>
      </c>
      <c r="I447" s="151"/>
      <c r="L447" s="148"/>
      <c r="M447" s="152"/>
      <c r="T447" s="153"/>
      <c r="AT447" s="149" t="s">
        <v>139</v>
      </c>
      <c r="AU447" s="149" t="s">
        <v>90</v>
      </c>
      <c r="AV447" s="12" t="s">
        <v>88</v>
      </c>
      <c r="AW447" s="12" t="s">
        <v>36</v>
      </c>
      <c r="AX447" s="12" t="s">
        <v>80</v>
      </c>
      <c r="AY447" s="149" t="s">
        <v>128</v>
      </c>
    </row>
    <row r="448" spans="2:65" s="13" customFormat="1" ht="11.25">
      <c r="B448" s="154"/>
      <c r="D448" s="144" t="s">
        <v>139</v>
      </c>
      <c r="E448" s="155" t="s">
        <v>1</v>
      </c>
      <c r="F448" s="156" t="s">
        <v>88</v>
      </c>
      <c r="H448" s="157">
        <v>1</v>
      </c>
      <c r="I448" s="158"/>
      <c r="L448" s="154"/>
      <c r="M448" s="159"/>
      <c r="T448" s="160"/>
      <c r="AT448" s="155" t="s">
        <v>139</v>
      </c>
      <c r="AU448" s="155" t="s">
        <v>90</v>
      </c>
      <c r="AV448" s="13" t="s">
        <v>90</v>
      </c>
      <c r="AW448" s="13" t="s">
        <v>36</v>
      </c>
      <c r="AX448" s="13" t="s">
        <v>80</v>
      </c>
      <c r="AY448" s="155" t="s">
        <v>128</v>
      </c>
    </row>
    <row r="449" spans="2:65" s="14" customFormat="1" ht="11.25">
      <c r="B449" s="161"/>
      <c r="D449" s="144" t="s">
        <v>139</v>
      </c>
      <c r="E449" s="162" t="s">
        <v>1</v>
      </c>
      <c r="F449" s="163" t="s">
        <v>149</v>
      </c>
      <c r="H449" s="164">
        <v>2</v>
      </c>
      <c r="I449" s="165"/>
      <c r="L449" s="161"/>
      <c r="M449" s="166"/>
      <c r="T449" s="167"/>
      <c r="AT449" s="162" t="s">
        <v>139</v>
      </c>
      <c r="AU449" s="162" t="s">
        <v>90</v>
      </c>
      <c r="AV449" s="14" t="s">
        <v>135</v>
      </c>
      <c r="AW449" s="14" t="s">
        <v>36</v>
      </c>
      <c r="AX449" s="14" t="s">
        <v>88</v>
      </c>
      <c r="AY449" s="162" t="s">
        <v>128</v>
      </c>
    </row>
    <row r="450" spans="2:65" s="1" customFormat="1" ht="24.2" customHeight="1">
      <c r="B450" s="31"/>
      <c r="C450" s="168" t="s">
        <v>394</v>
      </c>
      <c r="D450" s="168" t="s">
        <v>305</v>
      </c>
      <c r="E450" s="169" t="s">
        <v>395</v>
      </c>
      <c r="F450" s="170" t="s">
        <v>396</v>
      </c>
      <c r="G450" s="171" t="s">
        <v>209</v>
      </c>
      <c r="H450" s="172">
        <v>4</v>
      </c>
      <c r="I450" s="173"/>
      <c r="J450" s="174">
        <f>ROUND(I450*H450,2)</f>
        <v>0</v>
      </c>
      <c r="K450" s="170" t="s">
        <v>134</v>
      </c>
      <c r="L450" s="175"/>
      <c r="M450" s="176" t="s">
        <v>1</v>
      </c>
      <c r="N450" s="177" t="s">
        <v>45</v>
      </c>
      <c r="P450" s="140">
        <f>O450*H450</f>
        <v>0</v>
      </c>
      <c r="Q450" s="140">
        <v>5.0999999999999997E-2</v>
      </c>
      <c r="R450" s="140">
        <f>Q450*H450</f>
        <v>0.20399999999999999</v>
      </c>
      <c r="S450" s="140">
        <v>0</v>
      </c>
      <c r="T450" s="141">
        <f>S450*H450</f>
        <v>0</v>
      </c>
      <c r="AR450" s="142" t="s">
        <v>190</v>
      </c>
      <c r="AT450" s="142" t="s">
        <v>305</v>
      </c>
      <c r="AU450" s="142" t="s">
        <v>90</v>
      </c>
      <c r="AY450" s="16" t="s">
        <v>128</v>
      </c>
      <c r="BE450" s="143">
        <f>IF(N450="základní",J450,0)</f>
        <v>0</v>
      </c>
      <c r="BF450" s="143">
        <f>IF(N450="snížená",J450,0)</f>
        <v>0</v>
      </c>
      <c r="BG450" s="143">
        <f>IF(N450="zákl. přenesená",J450,0)</f>
        <v>0</v>
      </c>
      <c r="BH450" s="143">
        <f>IF(N450="sníž. přenesená",J450,0)</f>
        <v>0</v>
      </c>
      <c r="BI450" s="143">
        <f>IF(N450="nulová",J450,0)</f>
        <v>0</v>
      </c>
      <c r="BJ450" s="16" t="s">
        <v>88</v>
      </c>
      <c r="BK450" s="143">
        <f>ROUND(I450*H450,2)</f>
        <v>0</v>
      </c>
      <c r="BL450" s="16" t="s">
        <v>135</v>
      </c>
      <c r="BM450" s="142" t="s">
        <v>397</v>
      </c>
    </row>
    <row r="451" spans="2:65" s="1" customFormat="1" ht="11.25">
      <c r="B451" s="31"/>
      <c r="D451" s="144" t="s">
        <v>137</v>
      </c>
      <c r="F451" s="145" t="s">
        <v>396</v>
      </c>
      <c r="I451" s="146"/>
      <c r="L451" s="31"/>
      <c r="M451" s="147"/>
      <c r="T451" s="55"/>
      <c r="AT451" s="16" t="s">
        <v>137</v>
      </c>
      <c r="AU451" s="16" t="s">
        <v>90</v>
      </c>
    </row>
    <row r="452" spans="2:65" s="12" customFormat="1" ht="11.25">
      <c r="B452" s="148"/>
      <c r="D452" s="144" t="s">
        <v>139</v>
      </c>
      <c r="E452" s="149" t="s">
        <v>1</v>
      </c>
      <c r="F452" s="150" t="s">
        <v>387</v>
      </c>
      <c r="H452" s="149" t="s">
        <v>1</v>
      </c>
      <c r="I452" s="151"/>
      <c r="L452" s="148"/>
      <c r="M452" s="152"/>
      <c r="T452" s="153"/>
      <c r="AT452" s="149" t="s">
        <v>139</v>
      </c>
      <c r="AU452" s="149" t="s">
        <v>90</v>
      </c>
      <c r="AV452" s="12" t="s">
        <v>88</v>
      </c>
      <c r="AW452" s="12" t="s">
        <v>36</v>
      </c>
      <c r="AX452" s="12" t="s">
        <v>80</v>
      </c>
      <c r="AY452" s="149" t="s">
        <v>128</v>
      </c>
    </row>
    <row r="453" spans="2:65" s="12" customFormat="1" ht="11.25">
      <c r="B453" s="148"/>
      <c r="D453" s="144" t="s">
        <v>139</v>
      </c>
      <c r="E453" s="149" t="s">
        <v>1</v>
      </c>
      <c r="F453" s="150" t="s">
        <v>141</v>
      </c>
      <c r="H453" s="149" t="s">
        <v>1</v>
      </c>
      <c r="I453" s="151"/>
      <c r="L453" s="148"/>
      <c r="M453" s="152"/>
      <c r="T453" s="153"/>
      <c r="AT453" s="149" t="s">
        <v>139</v>
      </c>
      <c r="AU453" s="149" t="s">
        <v>90</v>
      </c>
      <c r="AV453" s="12" t="s">
        <v>88</v>
      </c>
      <c r="AW453" s="12" t="s">
        <v>36</v>
      </c>
      <c r="AX453" s="12" t="s">
        <v>80</v>
      </c>
      <c r="AY453" s="149" t="s">
        <v>128</v>
      </c>
    </row>
    <row r="454" spans="2:65" s="13" customFormat="1" ht="11.25">
      <c r="B454" s="154"/>
      <c r="D454" s="144" t="s">
        <v>139</v>
      </c>
      <c r="E454" s="155" t="s">
        <v>1</v>
      </c>
      <c r="F454" s="156" t="s">
        <v>90</v>
      </c>
      <c r="H454" s="157">
        <v>2</v>
      </c>
      <c r="I454" s="158"/>
      <c r="L454" s="154"/>
      <c r="M454" s="159"/>
      <c r="T454" s="160"/>
      <c r="AT454" s="155" t="s">
        <v>139</v>
      </c>
      <c r="AU454" s="155" t="s">
        <v>90</v>
      </c>
      <c r="AV454" s="13" t="s">
        <v>90</v>
      </c>
      <c r="AW454" s="13" t="s">
        <v>36</v>
      </c>
      <c r="AX454" s="13" t="s">
        <v>80</v>
      </c>
      <c r="AY454" s="155" t="s">
        <v>128</v>
      </c>
    </row>
    <row r="455" spans="2:65" s="12" customFormat="1" ht="11.25">
      <c r="B455" s="148"/>
      <c r="D455" s="144" t="s">
        <v>139</v>
      </c>
      <c r="E455" s="149" t="s">
        <v>1</v>
      </c>
      <c r="F455" s="150" t="s">
        <v>143</v>
      </c>
      <c r="H455" s="149" t="s">
        <v>1</v>
      </c>
      <c r="I455" s="151"/>
      <c r="L455" s="148"/>
      <c r="M455" s="152"/>
      <c r="T455" s="153"/>
      <c r="AT455" s="149" t="s">
        <v>139</v>
      </c>
      <c r="AU455" s="149" t="s">
        <v>90</v>
      </c>
      <c r="AV455" s="12" t="s">
        <v>88</v>
      </c>
      <c r="AW455" s="12" t="s">
        <v>36</v>
      </c>
      <c r="AX455" s="12" t="s">
        <v>80</v>
      </c>
      <c r="AY455" s="149" t="s">
        <v>128</v>
      </c>
    </row>
    <row r="456" spans="2:65" s="13" customFormat="1" ht="11.25">
      <c r="B456" s="154"/>
      <c r="D456" s="144" t="s">
        <v>139</v>
      </c>
      <c r="E456" s="155" t="s">
        <v>1</v>
      </c>
      <c r="F456" s="156" t="s">
        <v>90</v>
      </c>
      <c r="H456" s="157">
        <v>2</v>
      </c>
      <c r="I456" s="158"/>
      <c r="L456" s="154"/>
      <c r="M456" s="159"/>
      <c r="T456" s="160"/>
      <c r="AT456" s="155" t="s">
        <v>139</v>
      </c>
      <c r="AU456" s="155" t="s">
        <v>90</v>
      </c>
      <c r="AV456" s="13" t="s">
        <v>90</v>
      </c>
      <c r="AW456" s="13" t="s">
        <v>36</v>
      </c>
      <c r="AX456" s="13" t="s">
        <v>80</v>
      </c>
      <c r="AY456" s="155" t="s">
        <v>128</v>
      </c>
    </row>
    <row r="457" spans="2:65" s="14" customFormat="1" ht="11.25">
      <c r="B457" s="161"/>
      <c r="D457" s="144" t="s">
        <v>139</v>
      </c>
      <c r="E457" s="162" t="s">
        <v>1</v>
      </c>
      <c r="F457" s="163" t="s">
        <v>149</v>
      </c>
      <c r="H457" s="164">
        <v>4</v>
      </c>
      <c r="I457" s="165"/>
      <c r="L457" s="161"/>
      <c r="M457" s="166"/>
      <c r="T457" s="167"/>
      <c r="AT457" s="162" t="s">
        <v>139</v>
      </c>
      <c r="AU457" s="162" t="s">
        <v>90</v>
      </c>
      <c r="AV457" s="14" t="s">
        <v>135</v>
      </c>
      <c r="AW457" s="14" t="s">
        <v>36</v>
      </c>
      <c r="AX457" s="14" t="s">
        <v>88</v>
      </c>
      <c r="AY457" s="162" t="s">
        <v>128</v>
      </c>
    </row>
    <row r="458" spans="2:65" s="1" customFormat="1" ht="24.2" customHeight="1">
      <c r="B458" s="31"/>
      <c r="C458" s="168" t="s">
        <v>398</v>
      </c>
      <c r="D458" s="168" t="s">
        <v>305</v>
      </c>
      <c r="E458" s="169" t="s">
        <v>399</v>
      </c>
      <c r="F458" s="170" t="s">
        <v>400</v>
      </c>
      <c r="G458" s="171" t="s">
        <v>209</v>
      </c>
      <c r="H458" s="172">
        <v>3</v>
      </c>
      <c r="I458" s="173"/>
      <c r="J458" s="174">
        <f>ROUND(I458*H458,2)</f>
        <v>0</v>
      </c>
      <c r="K458" s="170" t="s">
        <v>134</v>
      </c>
      <c r="L458" s="175"/>
      <c r="M458" s="176" t="s">
        <v>1</v>
      </c>
      <c r="N458" s="177" t="s">
        <v>45</v>
      </c>
      <c r="P458" s="140">
        <f>O458*H458</f>
        <v>0</v>
      </c>
      <c r="Q458" s="140">
        <v>6.8000000000000005E-2</v>
      </c>
      <c r="R458" s="140">
        <f>Q458*H458</f>
        <v>0.20400000000000001</v>
      </c>
      <c r="S458" s="140">
        <v>0</v>
      </c>
      <c r="T458" s="141">
        <f>S458*H458</f>
        <v>0</v>
      </c>
      <c r="AR458" s="142" t="s">
        <v>190</v>
      </c>
      <c r="AT458" s="142" t="s">
        <v>305</v>
      </c>
      <c r="AU458" s="142" t="s">
        <v>90</v>
      </c>
      <c r="AY458" s="16" t="s">
        <v>128</v>
      </c>
      <c r="BE458" s="143">
        <f>IF(N458="základní",J458,0)</f>
        <v>0</v>
      </c>
      <c r="BF458" s="143">
        <f>IF(N458="snížená",J458,0)</f>
        <v>0</v>
      </c>
      <c r="BG458" s="143">
        <f>IF(N458="zákl. přenesená",J458,0)</f>
        <v>0</v>
      </c>
      <c r="BH458" s="143">
        <f>IF(N458="sníž. přenesená",J458,0)</f>
        <v>0</v>
      </c>
      <c r="BI458" s="143">
        <f>IF(N458="nulová",J458,0)</f>
        <v>0</v>
      </c>
      <c r="BJ458" s="16" t="s">
        <v>88</v>
      </c>
      <c r="BK458" s="143">
        <f>ROUND(I458*H458,2)</f>
        <v>0</v>
      </c>
      <c r="BL458" s="16" t="s">
        <v>135</v>
      </c>
      <c r="BM458" s="142" t="s">
        <v>401</v>
      </c>
    </row>
    <row r="459" spans="2:65" s="1" customFormat="1" ht="11.25">
      <c r="B459" s="31"/>
      <c r="D459" s="144" t="s">
        <v>137</v>
      </c>
      <c r="F459" s="145" t="s">
        <v>400</v>
      </c>
      <c r="I459" s="146"/>
      <c r="L459" s="31"/>
      <c r="M459" s="147"/>
      <c r="T459" s="55"/>
      <c r="AT459" s="16" t="s">
        <v>137</v>
      </c>
      <c r="AU459" s="16" t="s">
        <v>90</v>
      </c>
    </row>
    <row r="460" spans="2:65" s="12" customFormat="1" ht="11.25">
      <c r="B460" s="148"/>
      <c r="D460" s="144" t="s">
        <v>139</v>
      </c>
      <c r="E460" s="149" t="s">
        <v>1</v>
      </c>
      <c r="F460" s="150" t="s">
        <v>387</v>
      </c>
      <c r="H460" s="149" t="s">
        <v>1</v>
      </c>
      <c r="I460" s="151"/>
      <c r="L460" s="148"/>
      <c r="M460" s="152"/>
      <c r="T460" s="153"/>
      <c r="AT460" s="149" t="s">
        <v>139</v>
      </c>
      <c r="AU460" s="149" t="s">
        <v>90</v>
      </c>
      <c r="AV460" s="12" t="s">
        <v>88</v>
      </c>
      <c r="AW460" s="12" t="s">
        <v>36</v>
      </c>
      <c r="AX460" s="12" t="s">
        <v>80</v>
      </c>
      <c r="AY460" s="149" t="s">
        <v>128</v>
      </c>
    </row>
    <row r="461" spans="2:65" s="12" customFormat="1" ht="11.25">
      <c r="B461" s="148"/>
      <c r="D461" s="144" t="s">
        <v>139</v>
      </c>
      <c r="E461" s="149" t="s">
        <v>1</v>
      </c>
      <c r="F461" s="150" t="s">
        <v>141</v>
      </c>
      <c r="H461" s="149" t="s">
        <v>1</v>
      </c>
      <c r="I461" s="151"/>
      <c r="L461" s="148"/>
      <c r="M461" s="152"/>
      <c r="T461" s="153"/>
      <c r="AT461" s="149" t="s">
        <v>139</v>
      </c>
      <c r="AU461" s="149" t="s">
        <v>90</v>
      </c>
      <c r="AV461" s="12" t="s">
        <v>88</v>
      </c>
      <c r="AW461" s="12" t="s">
        <v>36</v>
      </c>
      <c r="AX461" s="12" t="s">
        <v>80</v>
      </c>
      <c r="AY461" s="149" t="s">
        <v>128</v>
      </c>
    </row>
    <row r="462" spans="2:65" s="13" customFormat="1" ht="11.25">
      <c r="B462" s="154"/>
      <c r="D462" s="144" t="s">
        <v>139</v>
      </c>
      <c r="E462" s="155" t="s">
        <v>1</v>
      </c>
      <c r="F462" s="156" t="s">
        <v>88</v>
      </c>
      <c r="H462" s="157">
        <v>1</v>
      </c>
      <c r="I462" s="158"/>
      <c r="L462" s="154"/>
      <c r="M462" s="159"/>
      <c r="T462" s="160"/>
      <c r="AT462" s="155" t="s">
        <v>139</v>
      </c>
      <c r="AU462" s="155" t="s">
        <v>90</v>
      </c>
      <c r="AV462" s="13" t="s">
        <v>90</v>
      </c>
      <c r="AW462" s="13" t="s">
        <v>36</v>
      </c>
      <c r="AX462" s="13" t="s">
        <v>80</v>
      </c>
      <c r="AY462" s="155" t="s">
        <v>128</v>
      </c>
    </row>
    <row r="463" spans="2:65" s="12" customFormat="1" ht="11.25">
      <c r="B463" s="148"/>
      <c r="D463" s="144" t="s">
        <v>139</v>
      </c>
      <c r="E463" s="149" t="s">
        <v>1</v>
      </c>
      <c r="F463" s="150" t="s">
        <v>143</v>
      </c>
      <c r="H463" s="149" t="s">
        <v>1</v>
      </c>
      <c r="I463" s="151"/>
      <c r="L463" s="148"/>
      <c r="M463" s="152"/>
      <c r="T463" s="153"/>
      <c r="AT463" s="149" t="s">
        <v>139</v>
      </c>
      <c r="AU463" s="149" t="s">
        <v>90</v>
      </c>
      <c r="AV463" s="12" t="s">
        <v>88</v>
      </c>
      <c r="AW463" s="12" t="s">
        <v>36</v>
      </c>
      <c r="AX463" s="12" t="s">
        <v>80</v>
      </c>
      <c r="AY463" s="149" t="s">
        <v>128</v>
      </c>
    </row>
    <row r="464" spans="2:65" s="13" customFormat="1" ht="11.25">
      <c r="B464" s="154"/>
      <c r="D464" s="144" t="s">
        <v>139</v>
      </c>
      <c r="E464" s="155" t="s">
        <v>1</v>
      </c>
      <c r="F464" s="156" t="s">
        <v>90</v>
      </c>
      <c r="H464" s="157">
        <v>2</v>
      </c>
      <c r="I464" s="158"/>
      <c r="L464" s="154"/>
      <c r="M464" s="159"/>
      <c r="T464" s="160"/>
      <c r="AT464" s="155" t="s">
        <v>139</v>
      </c>
      <c r="AU464" s="155" t="s">
        <v>90</v>
      </c>
      <c r="AV464" s="13" t="s">
        <v>90</v>
      </c>
      <c r="AW464" s="13" t="s">
        <v>36</v>
      </c>
      <c r="AX464" s="13" t="s">
        <v>80</v>
      </c>
      <c r="AY464" s="155" t="s">
        <v>128</v>
      </c>
    </row>
    <row r="465" spans="2:65" s="14" customFormat="1" ht="11.25">
      <c r="B465" s="161"/>
      <c r="D465" s="144" t="s">
        <v>139</v>
      </c>
      <c r="E465" s="162" t="s">
        <v>1</v>
      </c>
      <c r="F465" s="163" t="s">
        <v>149</v>
      </c>
      <c r="H465" s="164">
        <v>3</v>
      </c>
      <c r="I465" s="165"/>
      <c r="L465" s="161"/>
      <c r="M465" s="166"/>
      <c r="T465" s="167"/>
      <c r="AT465" s="162" t="s">
        <v>139</v>
      </c>
      <c r="AU465" s="162" t="s">
        <v>90</v>
      </c>
      <c r="AV465" s="14" t="s">
        <v>135</v>
      </c>
      <c r="AW465" s="14" t="s">
        <v>36</v>
      </c>
      <c r="AX465" s="14" t="s">
        <v>88</v>
      </c>
      <c r="AY465" s="162" t="s">
        <v>128</v>
      </c>
    </row>
    <row r="466" spans="2:65" s="1" customFormat="1" ht="24.2" customHeight="1">
      <c r="B466" s="31"/>
      <c r="C466" s="131" t="s">
        <v>189</v>
      </c>
      <c r="D466" s="131" t="s">
        <v>130</v>
      </c>
      <c r="E466" s="132" t="s">
        <v>402</v>
      </c>
      <c r="F466" s="133" t="s">
        <v>403</v>
      </c>
      <c r="G466" s="134" t="s">
        <v>242</v>
      </c>
      <c r="H466" s="135">
        <v>0.9</v>
      </c>
      <c r="I466" s="136"/>
      <c r="J466" s="137">
        <f>ROUND(I466*H466,2)</f>
        <v>0</v>
      </c>
      <c r="K466" s="133" t="s">
        <v>134</v>
      </c>
      <c r="L466" s="31"/>
      <c r="M466" s="138" t="s">
        <v>1</v>
      </c>
      <c r="N466" s="139" t="s">
        <v>45</v>
      </c>
      <c r="P466" s="140">
        <f>O466*H466</f>
        <v>0</v>
      </c>
      <c r="Q466" s="140">
        <v>0</v>
      </c>
      <c r="R466" s="140">
        <f>Q466*H466</f>
        <v>0</v>
      </c>
      <c r="S466" s="140">
        <v>0</v>
      </c>
      <c r="T466" s="141">
        <f>S466*H466</f>
        <v>0</v>
      </c>
      <c r="AR466" s="142" t="s">
        <v>135</v>
      </c>
      <c r="AT466" s="142" t="s">
        <v>130</v>
      </c>
      <c r="AU466" s="142" t="s">
        <v>90</v>
      </c>
      <c r="AY466" s="16" t="s">
        <v>128</v>
      </c>
      <c r="BE466" s="143">
        <f>IF(N466="základní",J466,0)</f>
        <v>0</v>
      </c>
      <c r="BF466" s="143">
        <f>IF(N466="snížená",J466,0)</f>
        <v>0</v>
      </c>
      <c r="BG466" s="143">
        <f>IF(N466="zákl. přenesená",J466,0)</f>
        <v>0</v>
      </c>
      <c r="BH466" s="143">
        <f>IF(N466="sníž. přenesená",J466,0)</f>
        <v>0</v>
      </c>
      <c r="BI466" s="143">
        <f>IF(N466="nulová",J466,0)</f>
        <v>0</v>
      </c>
      <c r="BJ466" s="16" t="s">
        <v>88</v>
      </c>
      <c r="BK466" s="143">
        <f>ROUND(I466*H466,2)</f>
        <v>0</v>
      </c>
      <c r="BL466" s="16" t="s">
        <v>135</v>
      </c>
      <c r="BM466" s="142" t="s">
        <v>404</v>
      </c>
    </row>
    <row r="467" spans="2:65" s="1" customFormat="1" ht="11.25">
      <c r="B467" s="31"/>
      <c r="D467" s="144" t="s">
        <v>137</v>
      </c>
      <c r="F467" s="145" t="s">
        <v>403</v>
      </c>
      <c r="I467" s="146"/>
      <c r="L467" s="31"/>
      <c r="M467" s="147"/>
      <c r="T467" s="55"/>
      <c r="AT467" s="16" t="s">
        <v>137</v>
      </c>
      <c r="AU467" s="16" t="s">
        <v>90</v>
      </c>
    </row>
    <row r="468" spans="2:65" s="12" customFormat="1" ht="11.25">
      <c r="B468" s="148"/>
      <c r="D468" s="144" t="s">
        <v>139</v>
      </c>
      <c r="E468" s="149" t="s">
        <v>1</v>
      </c>
      <c r="F468" s="150" t="s">
        <v>405</v>
      </c>
      <c r="H468" s="149" t="s">
        <v>1</v>
      </c>
      <c r="I468" s="151"/>
      <c r="L468" s="148"/>
      <c r="M468" s="152"/>
      <c r="T468" s="153"/>
      <c r="AT468" s="149" t="s">
        <v>139</v>
      </c>
      <c r="AU468" s="149" t="s">
        <v>90</v>
      </c>
      <c r="AV468" s="12" t="s">
        <v>88</v>
      </c>
      <c r="AW468" s="12" t="s">
        <v>36</v>
      </c>
      <c r="AX468" s="12" t="s">
        <v>80</v>
      </c>
      <c r="AY468" s="149" t="s">
        <v>128</v>
      </c>
    </row>
    <row r="469" spans="2:65" s="12" customFormat="1" ht="11.25">
      <c r="B469" s="148"/>
      <c r="D469" s="144" t="s">
        <v>139</v>
      </c>
      <c r="E469" s="149" t="s">
        <v>1</v>
      </c>
      <c r="F469" s="150" t="s">
        <v>406</v>
      </c>
      <c r="H469" s="149" t="s">
        <v>1</v>
      </c>
      <c r="I469" s="151"/>
      <c r="L469" s="148"/>
      <c r="M469" s="152"/>
      <c r="T469" s="153"/>
      <c r="AT469" s="149" t="s">
        <v>139</v>
      </c>
      <c r="AU469" s="149" t="s">
        <v>90</v>
      </c>
      <c r="AV469" s="12" t="s">
        <v>88</v>
      </c>
      <c r="AW469" s="12" t="s">
        <v>36</v>
      </c>
      <c r="AX469" s="12" t="s">
        <v>80</v>
      </c>
      <c r="AY469" s="149" t="s">
        <v>128</v>
      </c>
    </row>
    <row r="470" spans="2:65" s="13" customFormat="1" ht="11.25">
      <c r="B470" s="154"/>
      <c r="D470" s="144" t="s">
        <v>139</v>
      </c>
      <c r="E470" s="155" t="s">
        <v>1</v>
      </c>
      <c r="F470" s="156" t="s">
        <v>407</v>
      </c>
      <c r="H470" s="157">
        <v>0.9</v>
      </c>
      <c r="I470" s="158"/>
      <c r="L470" s="154"/>
      <c r="M470" s="159"/>
      <c r="T470" s="160"/>
      <c r="AT470" s="155" t="s">
        <v>139</v>
      </c>
      <c r="AU470" s="155" t="s">
        <v>90</v>
      </c>
      <c r="AV470" s="13" t="s">
        <v>90</v>
      </c>
      <c r="AW470" s="13" t="s">
        <v>36</v>
      </c>
      <c r="AX470" s="13" t="s">
        <v>80</v>
      </c>
      <c r="AY470" s="155" t="s">
        <v>128</v>
      </c>
    </row>
    <row r="471" spans="2:65" s="14" customFormat="1" ht="11.25">
      <c r="B471" s="161"/>
      <c r="D471" s="144" t="s">
        <v>139</v>
      </c>
      <c r="E471" s="162" t="s">
        <v>1</v>
      </c>
      <c r="F471" s="163" t="s">
        <v>149</v>
      </c>
      <c r="H471" s="164">
        <v>0.9</v>
      </c>
      <c r="I471" s="165"/>
      <c r="L471" s="161"/>
      <c r="M471" s="166"/>
      <c r="T471" s="167"/>
      <c r="AT471" s="162" t="s">
        <v>139</v>
      </c>
      <c r="AU471" s="162" t="s">
        <v>90</v>
      </c>
      <c r="AV471" s="14" t="s">
        <v>135</v>
      </c>
      <c r="AW471" s="14" t="s">
        <v>36</v>
      </c>
      <c r="AX471" s="14" t="s">
        <v>88</v>
      </c>
      <c r="AY471" s="162" t="s">
        <v>128</v>
      </c>
    </row>
    <row r="472" spans="2:65" s="1" customFormat="1" ht="24.2" customHeight="1">
      <c r="B472" s="31"/>
      <c r="C472" s="131" t="s">
        <v>408</v>
      </c>
      <c r="D472" s="131" t="s">
        <v>130</v>
      </c>
      <c r="E472" s="132" t="s">
        <v>409</v>
      </c>
      <c r="F472" s="133" t="s">
        <v>410</v>
      </c>
      <c r="G472" s="134" t="s">
        <v>242</v>
      </c>
      <c r="H472" s="135">
        <v>28.242999999999999</v>
      </c>
      <c r="I472" s="136"/>
      <c r="J472" s="137">
        <f>ROUND(I472*H472,2)</f>
        <v>0</v>
      </c>
      <c r="K472" s="133" t="s">
        <v>134</v>
      </c>
      <c r="L472" s="31"/>
      <c r="M472" s="138" t="s">
        <v>1</v>
      </c>
      <c r="N472" s="139" t="s">
        <v>45</v>
      </c>
      <c r="P472" s="140">
        <f>O472*H472</f>
        <v>0</v>
      </c>
      <c r="Q472" s="140">
        <v>0</v>
      </c>
      <c r="R472" s="140">
        <f>Q472*H472</f>
        <v>0</v>
      </c>
      <c r="S472" s="140">
        <v>0</v>
      </c>
      <c r="T472" s="141">
        <f>S472*H472</f>
        <v>0</v>
      </c>
      <c r="AR472" s="142" t="s">
        <v>135</v>
      </c>
      <c r="AT472" s="142" t="s">
        <v>130</v>
      </c>
      <c r="AU472" s="142" t="s">
        <v>90</v>
      </c>
      <c r="AY472" s="16" t="s">
        <v>128</v>
      </c>
      <c r="BE472" s="143">
        <f>IF(N472="základní",J472,0)</f>
        <v>0</v>
      </c>
      <c r="BF472" s="143">
        <f>IF(N472="snížená",J472,0)</f>
        <v>0</v>
      </c>
      <c r="BG472" s="143">
        <f>IF(N472="zákl. přenesená",J472,0)</f>
        <v>0</v>
      </c>
      <c r="BH472" s="143">
        <f>IF(N472="sníž. přenesená",J472,0)</f>
        <v>0</v>
      </c>
      <c r="BI472" s="143">
        <f>IF(N472="nulová",J472,0)</f>
        <v>0</v>
      </c>
      <c r="BJ472" s="16" t="s">
        <v>88</v>
      </c>
      <c r="BK472" s="143">
        <f>ROUND(I472*H472,2)</f>
        <v>0</v>
      </c>
      <c r="BL472" s="16" t="s">
        <v>135</v>
      </c>
      <c r="BM472" s="142" t="s">
        <v>411</v>
      </c>
    </row>
    <row r="473" spans="2:65" s="1" customFormat="1" ht="11.25">
      <c r="B473" s="31"/>
      <c r="D473" s="144" t="s">
        <v>137</v>
      </c>
      <c r="F473" s="145" t="s">
        <v>410</v>
      </c>
      <c r="I473" s="146"/>
      <c r="L473" s="31"/>
      <c r="M473" s="147"/>
      <c r="T473" s="55"/>
      <c r="AT473" s="16" t="s">
        <v>137</v>
      </c>
      <c r="AU473" s="16" t="s">
        <v>90</v>
      </c>
    </row>
    <row r="474" spans="2:65" s="12" customFormat="1" ht="11.25">
      <c r="B474" s="148"/>
      <c r="D474" s="144" t="s">
        <v>139</v>
      </c>
      <c r="E474" s="149" t="s">
        <v>1</v>
      </c>
      <c r="F474" s="150" t="s">
        <v>245</v>
      </c>
      <c r="H474" s="149" t="s">
        <v>1</v>
      </c>
      <c r="I474" s="151"/>
      <c r="L474" s="148"/>
      <c r="M474" s="152"/>
      <c r="T474" s="153"/>
      <c r="AT474" s="149" t="s">
        <v>139</v>
      </c>
      <c r="AU474" s="149" t="s">
        <v>90</v>
      </c>
      <c r="AV474" s="12" t="s">
        <v>88</v>
      </c>
      <c r="AW474" s="12" t="s">
        <v>36</v>
      </c>
      <c r="AX474" s="12" t="s">
        <v>80</v>
      </c>
      <c r="AY474" s="149" t="s">
        <v>128</v>
      </c>
    </row>
    <row r="475" spans="2:65" s="12" customFormat="1" ht="11.25">
      <c r="B475" s="148"/>
      <c r="D475" s="144" t="s">
        <v>139</v>
      </c>
      <c r="E475" s="149" t="s">
        <v>1</v>
      </c>
      <c r="F475" s="150" t="s">
        <v>141</v>
      </c>
      <c r="H475" s="149" t="s">
        <v>1</v>
      </c>
      <c r="I475" s="151"/>
      <c r="L475" s="148"/>
      <c r="M475" s="152"/>
      <c r="T475" s="153"/>
      <c r="AT475" s="149" t="s">
        <v>139</v>
      </c>
      <c r="AU475" s="149" t="s">
        <v>90</v>
      </c>
      <c r="AV475" s="12" t="s">
        <v>88</v>
      </c>
      <c r="AW475" s="12" t="s">
        <v>36</v>
      </c>
      <c r="AX475" s="12" t="s">
        <v>80</v>
      </c>
      <c r="AY475" s="149" t="s">
        <v>128</v>
      </c>
    </row>
    <row r="476" spans="2:65" s="13" customFormat="1" ht="11.25">
      <c r="B476" s="154"/>
      <c r="D476" s="144" t="s">
        <v>139</v>
      </c>
      <c r="E476" s="155" t="s">
        <v>1</v>
      </c>
      <c r="F476" s="156" t="s">
        <v>412</v>
      </c>
      <c r="H476" s="157">
        <v>8.4939999999999998</v>
      </c>
      <c r="I476" s="158"/>
      <c r="L476" s="154"/>
      <c r="M476" s="159"/>
      <c r="T476" s="160"/>
      <c r="AT476" s="155" t="s">
        <v>139</v>
      </c>
      <c r="AU476" s="155" t="s">
        <v>90</v>
      </c>
      <c r="AV476" s="13" t="s">
        <v>90</v>
      </c>
      <c r="AW476" s="13" t="s">
        <v>36</v>
      </c>
      <c r="AX476" s="13" t="s">
        <v>80</v>
      </c>
      <c r="AY476" s="155" t="s">
        <v>128</v>
      </c>
    </row>
    <row r="477" spans="2:65" s="12" customFormat="1" ht="11.25">
      <c r="B477" s="148"/>
      <c r="D477" s="144" t="s">
        <v>139</v>
      </c>
      <c r="E477" s="149" t="s">
        <v>1</v>
      </c>
      <c r="F477" s="150" t="s">
        <v>143</v>
      </c>
      <c r="H477" s="149" t="s">
        <v>1</v>
      </c>
      <c r="I477" s="151"/>
      <c r="L477" s="148"/>
      <c r="M477" s="152"/>
      <c r="T477" s="153"/>
      <c r="AT477" s="149" t="s">
        <v>139</v>
      </c>
      <c r="AU477" s="149" t="s">
        <v>90</v>
      </c>
      <c r="AV477" s="12" t="s">
        <v>88</v>
      </c>
      <c r="AW477" s="12" t="s">
        <v>36</v>
      </c>
      <c r="AX477" s="12" t="s">
        <v>80</v>
      </c>
      <c r="AY477" s="149" t="s">
        <v>128</v>
      </c>
    </row>
    <row r="478" spans="2:65" s="13" customFormat="1" ht="11.25">
      <c r="B478" s="154"/>
      <c r="D478" s="144" t="s">
        <v>139</v>
      </c>
      <c r="E478" s="155" t="s">
        <v>1</v>
      </c>
      <c r="F478" s="156" t="s">
        <v>413</v>
      </c>
      <c r="H478" s="157">
        <v>6.3179999999999996</v>
      </c>
      <c r="I478" s="158"/>
      <c r="L478" s="154"/>
      <c r="M478" s="159"/>
      <c r="T478" s="160"/>
      <c r="AT478" s="155" t="s">
        <v>139</v>
      </c>
      <c r="AU478" s="155" t="s">
        <v>90</v>
      </c>
      <c r="AV478" s="13" t="s">
        <v>90</v>
      </c>
      <c r="AW478" s="13" t="s">
        <v>36</v>
      </c>
      <c r="AX478" s="13" t="s">
        <v>80</v>
      </c>
      <c r="AY478" s="155" t="s">
        <v>128</v>
      </c>
    </row>
    <row r="479" spans="2:65" s="12" customFormat="1" ht="11.25">
      <c r="B479" s="148"/>
      <c r="D479" s="144" t="s">
        <v>139</v>
      </c>
      <c r="E479" s="149" t="s">
        <v>1</v>
      </c>
      <c r="F479" s="150" t="s">
        <v>145</v>
      </c>
      <c r="H479" s="149" t="s">
        <v>1</v>
      </c>
      <c r="I479" s="151"/>
      <c r="L479" s="148"/>
      <c r="M479" s="152"/>
      <c r="T479" s="153"/>
      <c r="AT479" s="149" t="s">
        <v>139</v>
      </c>
      <c r="AU479" s="149" t="s">
        <v>90</v>
      </c>
      <c r="AV479" s="12" t="s">
        <v>88</v>
      </c>
      <c r="AW479" s="12" t="s">
        <v>36</v>
      </c>
      <c r="AX479" s="12" t="s">
        <v>80</v>
      </c>
      <c r="AY479" s="149" t="s">
        <v>128</v>
      </c>
    </row>
    <row r="480" spans="2:65" s="13" customFormat="1" ht="11.25">
      <c r="B480" s="154"/>
      <c r="D480" s="144" t="s">
        <v>139</v>
      </c>
      <c r="E480" s="155" t="s">
        <v>1</v>
      </c>
      <c r="F480" s="156" t="s">
        <v>414</v>
      </c>
      <c r="H480" s="157">
        <v>10.553000000000001</v>
      </c>
      <c r="I480" s="158"/>
      <c r="L480" s="154"/>
      <c r="M480" s="159"/>
      <c r="T480" s="160"/>
      <c r="AT480" s="155" t="s">
        <v>139</v>
      </c>
      <c r="AU480" s="155" t="s">
        <v>90</v>
      </c>
      <c r="AV480" s="13" t="s">
        <v>90</v>
      </c>
      <c r="AW480" s="13" t="s">
        <v>36</v>
      </c>
      <c r="AX480" s="13" t="s">
        <v>80</v>
      </c>
      <c r="AY480" s="155" t="s">
        <v>128</v>
      </c>
    </row>
    <row r="481" spans="2:65" s="12" customFormat="1" ht="11.25">
      <c r="B481" s="148"/>
      <c r="D481" s="144" t="s">
        <v>139</v>
      </c>
      <c r="E481" s="149" t="s">
        <v>1</v>
      </c>
      <c r="F481" s="150" t="s">
        <v>198</v>
      </c>
      <c r="H481" s="149" t="s">
        <v>1</v>
      </c>
      <c r="I481" s="151"/>
      <c r="L481" s="148"/>
      <c r="M481" s="152"/>
      <c r="T481" s="153"/>
      <c r="AT481" s="149" t="s">
        <v>139</v>
      </c>
      <c r="AU481" s="149" t="s">
        <v>90</v>
      </c>
      <c r="AV481" s="12" t="s">
        <v>88</v>
      </c>
      <c r="AW481" s="12" t="s">
        <v>36</v>
      </c>
      <c r="AX481" s="12" t="s">
        <v>80</v>
      </c>
      <c r="AY481" s="149" t="s">
        <v>128</v>
      </c>
    </row>
    <row r="482" spans="2:65" s="13" customFormat="1" ht="11.25">
      <c r="B482" s="154"/>
      <c r="D482" s="144" t="s">
        <v>139</v>
      </c>
      <c r="E482" s="155" t="s">
        <v>1</v>
      </c>
      <c r="F482" s="156" t="s">
        <v>415</v>
      </c>
      <c r="H482" s="157">
        <v>2.8780000000000001</v>
      </c>
      <c r="I482" s="158"/>
      <c r="L482" s="154"/>
      <c r="M482" s="159"/>
      <c r="T482" s="160"/>
      <c r="AT482" s="155" t="s">
        <v>139</v>
      </c>
      <c r="AU482" s="155" t="s">
        <v>90</v>
      </c>
      <c r="AV482" s="13" t="s">
        <v>90</v>
      </c>
      <c r="AW482" s="13" t="s">
        <v>36</v>
      </c>
      <c r="AX482" s="13" t="s">
        <v>80</v>
      </c>
      <c r="AY482" s="155" t="s">
        <v>128</v>
      </c>
    </row>
    <row r="483" spans="2:65" s="14" customFormat="1" ht="11.25">
      <c r="B483" s="161"/>
      <c r="D483" s="144" t="s">
        <v>139</v>
      </c>
      <c r="E483" s="162" t="s">
        <v>1</v>
      </c>
      <c r="F483" s="163" t="s">
        <v>149</v>
      </c>
      <c r="H483" s="164">
        <v>28.242999999999999</v>
      </c>
      <c r="I483" s="165"/>
      <c r="L483" s="161"/>
      <c r="M483" s="166"/>
      <c r="T483" s="167"/>
      <c r="AT483" s="162" t="s">
        <v>139</v>
      </c>
      <c r="AU483" s="162" t="s">
        <v>90</v>
      </c>
      <c r="AV483" s="14" t="s">
        <v>135</v>
      </c>
      <c r="AW483" s="14" t="s">
        <v>36</v>
      </c>
      <c r="AX483" s="14" t="s">
        <v>88</v>
      </c>
      <c r="AY483" s="162" t="s">
        <v>128</v>
      </c>
    </row>
    <row r="484" spans="2:65" s="1" customFormat="1" ht="24.2" customHeight="1">
      <c r="B484" s="31"/>
      <c r="C484" s="131" t="s">
        <v>416</v>
      </c>
      <c r="D484" s="131" t="s">
        <v>130</v>
      </c>
      <c r="E484" s="132" t="s">
        <v>417</v>
      </c>
      <c r="F484" s="133" t="s">
        <v>418</v>
      </c>
      <c r="G484" s="134" t="s">
        <v>133</v>
      </c>
      <c r="H484" s="135">
        <v>56.06</v>
      </c>
      <c r="I484" s="136"/>
      <c r="J484" s="137">
        <f>ROUND(I484*H484,2)</f>
        <v>0</v>
      </c>
      <c r="K484" s="133" t="s">
        <v>134</v>
      </c>
      <c r="L484" s="31"/>
      <c r="M484" s="138" t="s">
        <v>1</v>
      </c>
      <c r="N484" s="139" t="s">
        <v>45</v>
      </c>
      <c r="P484" s="140">
        <f>O484*H484</f>
        <v>0</v>
      </c>
      <c r="Q484" s="140">
        <v>6.3200000000000001E-3</v>
      </c>
      <c r="R484" s="140">
        <f>Q484*H484</f>
        <v>0.35429920000000004</v>
      </c>
      <c r="S484" s="140">
        <v>0</v>
      </c>
      <c r="T484" s="141">
        <f>S484*H484</f>
        <v>0</v>
      </c>
      <c r="AR484" s="142" t="s">
        <v>135</v>
      </c>
      <c r="AT484" s="142" t="s">
        <v>130</v>
      </c>
      <c r="AU484" s="142" t="s">
        <v>90</v>
      </c>
      <c r="AY484" s="16" t="s">
        <v>128</v>
      </c>
      <c r="BE484" s="143">
        <f>IF(N484="základní",J484,0)</f>
        <v>0</v>
      </c>
      <c r="BF484" s="143">
        <f>IF(N484="snížená",J484,0)</f>
        <v>0</v>
      </c>
      <c r="BG484" s="143">
        <f>IF(N484="zákl. přenesená",J484,0)</f>
        <v>0</v>
      </c>
      <c r="BH484" s="143">
        <f>IF(N484="sníž. přenesená",J484,0)</f>
        <v>0</v>
      </c>
      <c r="BI484" s="143">
        <f>IF(N484="nulová",J484,0)</f>
        <v>0</v>
      </c>
      <c r="BJ484" s="16" t="s">
        <v>88</v>
      </c>
      <c r="BK484" s="143">
        <f>ROUND(I484*H484,2)</f>
        <v>0</v>
      </c>
      <c r="BL484" s="16" t="s">
        <v>135</v>
      </c>
      <c r="BM484" s="142" t="s">
        <v>419</v>
      </c>
    </row>
    <row r="485" spans="2:65" s="1" customFormat="1" ht="19.5">
      <c r="B485" s="31"/>
      <c r="D485" s="144" t="s">
        <v>137</v>
      </c>
      <c r="F485" s="145" t="s">
        <v>418</v>
      </c>
      <c r="I485" s="146"/>
      <c r="L485" s="31"/>
      <c r="M485" s="147"/>
      <c r="T485" s="55"/>
      <c r="AT485" s="16" t="s">
        <v>137</v>
      </c>
      <c r="AU485" s="16" t="s">
        <v>90</v>
      </c>
    </row>
    <row r="486" spans="2:65" s="12" customFormat="1" ht="11.25">
      <c r="B486" s="148"/>
      <c r="D486" s="144" t="s">
        <v>139</v>
      </c>
      <c r="E486" s="149" t="s">
        <v>1</v>
      </c>
      <c r="F486" s="150" t="s">
        <v>245</v>
      </c>
      <c r="H486" s="149" t="s">
        <v>1</v>
      </c>
      <c r="I486" s="151"/>
      <c r="L486" s="148"/>
      <c r="M486" s="152"/>
      <c r="T486" s="153"/>
      <c r="AT486" s="149" t="s">
        <v>139</v>
      </c>
      <c r="AU486" s="149" t="s">
        <v>90</v>
      </c>
      <c r="AV486" s="12" t="s">
        <v>88</v>
      </c>
      <c r="AW486" s="12" t="s">
        <v>36</v>
      </c>
      <c r="AX486" s="12" t="s">
        <v>80</v>
      </c>
      <c r="AY486" s="149" t="s">
        <v>128</v>
      </c>
    </row>
    <row r="487" spans="2:65" s="12" customFormat="1" ht="11.25">
      <c r="B487" s="148"/>
      <c r="D487" s="144" t="s">
        <v>139</v>
      </c>
      <c r="E487" s="149" t="s">
        <v>1</v>
      </c>
      <c r="F487" s="150" t="s">
        <v>141</v>
      </c>
      <c r="H487" s="149" t="s">
        <v>1</v>
      </c>
      <c r="I487" s="151"/>
      <c r="L487" s="148"/>
      <c r="M487" s="152"/>
      <c r="T487" s="153"/>
      <c r="AT487" s="149" t="s">
        <v>139</v>
      </c>
      <c r="AU487" s="149" t="s">
        <v>90</v>
      </c>
      <c r="AV487" s="12" t="s">
        <v>88</v>
      </c>
      <c r="AW487" s="12" t="s">
        <v>36</v>
      </c>
      <c r="AX487" s="12" t="s">
        <v>80</v>
      </c>
      <c r="AY487" s="149" t="s">
        <v>128</v>
      </c>
    </row>
    <row r="488" spans="2:65" s="13" customFormat="1" ht="11.25">
      <c r="B488" s="154"/>
      <c r="D488" s="144" t="s">
        <v>139</v>
      </c>
      <c r="E488" s="155" t="s">
        <v>1</v>
      </c>
      <c r="F488" s="156" t="s">
        <v>420</v>
      </c>
      <c r="H488" s="157">
        <v>20.46</v>
      </c>
      <c r="I488" s="158"/>
      <c r="L488" s="154"/>
      <c r="M488" s="159"/>
      <c r="T488" s="160"/>
      <c r="AT488" s="155" t="s">
        <v>139</v>
      </c>
      <c r="AU488" s="155" t="s">
        <v>90</v>
      </c>
      <c r="AV488" s="13" t="s">
        <v>90</v>
      </c>
      <c r="AW488" s="13" t="s">
        <v>36</v>
      </c>
      <c r="AX488" s="13" t="s">
        <v>80</v>
      </c>
      <c r="AY488" s="155" t="s">
        <v>128</v>
      </c>
    </row>
    <row r="489" spans="2:65" s="12" customFormat="1" ht="11.25">
      <c r="B489" s="148"/>
      <c r="D489" s="144" t="s">
        <v>139</v>
      </c>
      <c r="E489" s="149" t="s">
        <v>1</v>
      </c>
      <c r="F489" s="150" t="s">
        <v>143</v>
      </c>
      <c r="H489" s="149" t="s">
        <v>1</v>
      </c>
      <c r="I489" s="151"/>
      <c r="L489" s="148"/>
      <c r="M489" s="152"/>
      <c r="T489" s="153"/>
      <c r="AT489" s="149" t="s">
        <v>139</v>
      </c>
      <c r="AU489" s="149" t="s">
        <v>90</v>
      </c>
      <c r="AV489" s="12" t="s">
        <v>88</v>
      </c>
      <c r="AW489" s="12" t="s">
        <v>36</v>
      </c>
      <c r="AX489" s="12" t="s">
        <v>80</v>
      </c>
      <c r="AY489" s="149" t="s">
        <v>128</v>
      </c>
    </row>
    <row r="490" spans="2:65" s="13" customFormat="1" ht="11.25">
      <c r="B490" s="154"/>
      <c r="D490" s="144" t="s">
        <v>139</v>
      </c>
      <c r="E490" s="155" t="s">
        <v>1</v>
      </c>
      <c r="F490" s="156" t="s">
        <v>421</v>
      </c>
      <c r="H490" s="157">
        <v>10.8</v>
      </c>
      <c r="I490" s="158"/>
      <c r="L490" s="154"/>
      <c r="M490" s="159"/>
      <c r="T490" s="160"/>
      <c r="AT490" s="155" t="s">
        <v>139</v>
      </c>
      <c r="AU490" s="155" t="s">
        <v>90</v>
      </c>
      <c r="AV490" s="13" t="s">
        <v>90</v>
      </c>
      <c r="AW490" s="13" t="s">
        <v>36</v>
      </c>
      <c r="AX490" s="13" t="s">
        <v>80</v>
      </c>
      <c r="AY490" s="155" t="s">
        <v>128</v>
      </c>
    </row>
    <row r="491" spans="2:65" s="12" customFormat="1" ht="11.25">
      <c r="B491" s="148"/>
      <c r="D491" s="144" t="s">
        <v>139</v>
      </c>
      <c r="E491" s="149" t="s">
        <v>1</v>
      </c>
      <c r="F491" s="150" t="s">
        <v>145</v>
      </c>
      <c r="H491" s="149" t="s">
        <v>1</v>
      </c>
      <c r="I491" s="151"/>
      <c r="L491" s="148"/>
      <c r="M491" s="152"/>
      <c r="T491" s="153"/>
      <c r="AT491" s="149" t="s">
        <v>139</v>
      </c>
      <c r="AU491" s="149" t="s">
        <v>90</v>
      </c>
      <c r="AV491" s="12" t="s">
        <v>88</v>
      </c>
      <c r="AW491" s="12" t="s">
        <v>36</v>
      </c>
      <c r="AX491" s="12" t="s">
        <v>80</v>
      </c>
      <c r="AY491" s="149" t="s">
        <v>128</v>
      </c>
    </row>
    <row r="492" spans="2:65" s="13" customFormat="1" ht="11.25">
      <c r="B492" s="154"/>
      <c r="D492" s="144" t="s">
        <v>139</v>
      </c>
      <c r="E492" s="155" t="s">
        <v>1</v>
      </c>
      <c r="F492" s="156" t="s">
        <v>422</v>
      </c>
      <c r="H492" s="157">
        <v>17.600000000000001</v>
      </c>
      <c r="I492" s="158"/>
      <c r="L492" s="154"/>
      <c r="M492" s="159"/>
      <c r="T492" s="160"/>
      <c r="AT492" s="155" t="s">
        <v>139</v>
      </c>
      <c r="AU492" s="155" t="s">
        <v>90</v>
      </c>
      <c r="AV492" s="13" t="s">
        <v>90</v>
      </c>
      <c r="AW492" s="13" t="s">
        <v>36</v>
      </c>
      <c r="AX492" s="13" t="s">
        <v>80</v>
      </c>
      <c r="AY492" s="155" t="s">
        <v>128</v>
      </c>
    </row>
    <row r="493" spans="2:65" s="12" customFormat="1" ht="11.25">
      <c r="B493" s="148"/>
      <c r="D493" s="144" t="s">
        <v>139</v>
      </c>
      <c r="E493" s="149" t="s">
        <v>1</v>
      </c>
      <c r="F493" s="150" t="s">
        <v>198</v>
      </c>
      <c r="H493" s="149" t="s">
        <v>1</v>
      </c>
      <c r="I493" s="151"/>
      <c r="L493" s="148"/>
      <c r="M493" s="152"/>
      <c r="T493" s="153"/>
      <c r="AT493" s="149" t="s">
        <v>139</v>
      </c>
      <c r="AU493" s="149" t="s">
        <v>90</v>
      </c>
      <c r="AV493" s="12" t="s">
        <v>88</v>
      </c>
      <c r="AW493" s="12" t="s">
        <v>36</v>
      </c>
      <c r="AX493" s="12" t="s">
        <v>80</v>
      </c>
      <c r="AY493" s="149" t="s">
        <v>128</v>
      </c>
    </row>
    <row r="494" spans="2:65" s="13" customFormat="1" ht="11.25">
      <c r="B494" s="154"/>
      <c r="D494" s="144" t="s">
        <v>139</v>
      </c>
      <c r="E494" s="155" t="s">
        <v>1</v>
      </c>
      <c r="F494" s="156" t="s">
        <v>423</v>
      </c>
      <c r="H494" s="157">
        <v>4.8</v>
      </c>
      <c r="I494" s="158"/>
      <c r="L494" s="154"/>
      <c r="M494" s="159"/>
      <c r="T494" s="160"/>
      <c r="AT494" s="155" t="s">
        <v>139</v>
      </c>
      <c r="AU494" s="155" t="s">
        <v>90</v>
      </c>
      <c r="AV494" s="13" t="s">
        <v>90</v>
      </c>
      <c r="AW494" s="13" t="s">
        <v>36</v>
      </c>
      <c r="AX494" s="13" t="s">
        <v>80</v>
      </c>
      <c r="AY494" s="155" t="s">
        <v>128</v>
      </c>
    </row>
    <row r="495" spans="2:65" s="12" customFormat="1" ht="11.25">
      <c r="B495" s="148"/>
      <c r="D495" s="144" t="s">
        <v>139</v>
      </c>
      <c r="E495" s="149" t="s">
        <v>1</v>
      </c>
      <c r="F495" s="150" t="s">
        <v>406</v>
      </c>
      <c r="H495" s="149" t="s">
        <v>1</v>
      </c>
      <c r="I495" s="151"/>
      <c r="L495" s="148"/>
      <c r="M495" s="152"/>
      <c r="T495" s="153"/>
      <c r="AT495" s="149" t="s">
        <v>139</v>
      </c>
      <c r="AU495" s="149" t="s">
        <v>90</v>
      </c>
      <c r="AV495" s="12" t="s">
        <v>88</v>
      </c>
      <c r="AW495" s="12" t="s">
        <v>36</v>
      </c>
      <c r="AX495" s="12" t="s">
        <v>80</v>
      </c>
      <c r="AY495" s="149" t="s">
        <v>128</v>
      </c>
    </row>
    <row r="496" spans="2:65" s="13" customFormat="1" ht="11.25">
      <c r="B496" s="154"/>
      <c r="D496" s="144" t="s">
        <v>139</v>
      </c>
      <c r="E496" s="155" t="s">
        <v>1</v>
      </c>
      <c r="F496" s="156" t="s">
        <v>424</v>
      </c>
      <c r="H496" s="157">
        <v>2.4</v>
      </c>
      <c r="I496" s="158"/>
      <c r="L496" s="154"/>
      <c r="M496" s="159"/>
      <c r="T496" s="160"/>
      <c r="AT496" s="155" t="s">
        <v>139</v>
      </c>
      <c r="AU496" s="155" t="s">
        <v>90</v>
      </c>
      <c r="AV496" s="13" t="s">
        <v>90</v>
      </c>
      <c r="AW496" s="13" t="s">
        <v>36</v>
      </c>
      <c r="AX496" s="13" t="s">
        <v>80</v>
      </c>
      <c r="AY496" s="155" t="s">
        <v>128</v>
      </c>
    </row>
    <row r="497" spans="2:65" s="14" customFormat="1" ht="11.25">
      <c r="B497" s="161"/>
      <c r="D497" s="144" t="s">
        <v>139</v>
      </c>
      <c r="E497" s="162" t="s">
        <v>1</v>
      </c>
      <c r="F497" s="163" t="s">
        <v>149</v>
      </c>
      <c r="H497" s="164">
        <v>56.06</v>
      </c>
      <c r="I497" s="165"/>
      <c r="L497" s="161"/>
      <c r="M497" s="166"/>
      <c r="T497" s="167"/>
      <c r="AT497" s="162" t="s">
        <v>139</v>
      </c>
      <c r="AU497" s="162" t="s">
        <v>90</v>
      </c>
      <c r="AV497" s="14" t="s">
        <v>135</v>
      </c>
      <c r="AW497" s="14" t="s">
        <v>36</v>
      </c>
      <c r="AX497" s="14" t="s">
        <v>88</v>
      </c>
      <c r="AY497" s="162" t="s">
        <v>128</v>
      </c>
    </row>
    <row r="498" spans="2:65" s="11" customFormat="1" ht="22.9" customHeight="1">
      <c r="B498" s="119"/>
      <c r="D498" s="120" t="s">
        <v>79</v>
      </c>
      <c r="E498" s="129" t="s">
        <v>167</v>
      </c>
      <c r="F498" s="129" t="s">
        <v>425</v>
      </c>
      <c r="I498" s="122"/>
      <c r="J498" s="130">
        <f>BK498</f>
        <v>0</v>
      </c>
      <c r="L498" s="119"/>
      <c r="M498" s="124"/>
      <c r="P498" s="125">
        <f>SUM(P499:P570)</f>
        <v>0</v>
      </c>
      <c r="R498" s="125">
        <f>SUM(R499:R570)</f>
        <v>2.0490079999999997</v>
      </c>
      <c r="T498" s="126">
        <f>SUM(T499:T570)</f>
        <v>0</v>
      </c>
      <c r="AR498" s="120" t="s">
        <v>88</v>
      </c>
      <c r="AT498" s="127" t="s">
        <v>79</v>
      </c>
      <c r="AU498" s="127" t="s">
        <v>88</v>
      </c>
      <c r="AY498" s="120" t="s">
        <v>128</v>
      </c>
      <c r="BK498" s="128">
        <f>SUM(BK499:BK570)</f>
        <v>0</v>
      </c>
    </row>
    <row r="499" spans="2:65" s="1" customFormat="1" ht="16.5" customHeight="1">
      <c r="B499" s="31"/>
      <c r="C499" s="131" t="s">
        <v>426</v>
      </c>
      <c r="D499" s="131" t="s">
        <v>130</v>
      </c>
      <c r="E499" s="132" t="s">
        <v>427</v>
      </c>
      <c r="F499" s="133" t="s">
        <v>428</v>
      </c>
      <c r="G499" s="134" t="s">
        <v>133</v>
      </c>
      <c r="H499" s="135">
        <v>280.39999999999998</v>
      </c>
      <c r="I499" s="136"/>
      <c r="J499" s="137">
        <f>ROUND(I499*H499,2)</f>
        <v>0</v>
      </c>
      <c r="K499" s="133" t="s">
        <v>134</v>
      </c>
      <c r="L499" s="31"/>
      <c r="M499" s="138" t="s">
        <v>1</v>
      </c>
      <c r="N499" s="139" t="s">
        <v>45</v>
      </c>
      <c r="P499" s="140">
        <f>O499*H499</f>
        <v>0</v>
      </c>
      <c r="Q499" s="140">
        <v>0</v>
      </c>
      <c r="R499" s="140">
        <f>Q499*H499</f>
        <v>0</v>
      </c>
      <c r="S499" s="140">
        <v>0</v>
      </c>
      <c r="T499" s="141">
        <f>S499*H499</f>
        <v>0</v>
      </c>
      <c r="AR499" s="142" t="s">
        <v>135</v>
      </c>
      <c r="AT499" s="142" t="s">
        <v>130</v>
      </c>
      <c r="AU499" s="142" t="s">
        <v>90</v>
      </c>
      <c r="AY499" s="16" t="s">
        <v>128</v>
      </c>
      <c r="BE499" s="143">
        <f>IF(N499="základní",J499,0)</f>
        <v>0</v>
      </c>
      <c r="BF499" s="143">
        <f>IF(N499="snížená",J499,0)</f>
        <v>0</v>
      </c>
      <c r="BG499" s="143">
        <f>IF(N499="zákl. přenesená",J499,0)</f>
        <v>0</v>
      </c>
      <c r="BH499" s="143">
        <f>IF(N499="sníž. přenesená",J499,0)</f>
        <v>0</v>
      </c>
      <c r="BI499" s="143">
        <f>IF(N499="nulová",J499,0)</f>
        <v>0</v>
      </c>
      <c r="BJ499" s="16" t="s">
        <v>88</v>
      </c>
      <c r="BK499" s="143">
        <f>ROUND(I499*H499,2)</f>
        <v>0</v>
      </c>
      <c r="BL499" s="16" t="s">
        <v>135</v>
      </c>
      <c r="BM499" s="142" t="s">
        <v>429</v>
      </c>
    </row>
    <row r="500" spans="2:65" s="1" customFormat="1" ht="19.5">
      <c r="B500" s="31"/>
      <c r="D500" s="144" t="s">
        <v>137</v>
      </c>
      <c r="F500" s="145" t="s">
        <v>430</v>
      </c>
      <c r="I500" s="146"/>
      <c r="L500" s="31"/>
      <c r="M500" s="147"/>
      <c r="T500" s="55"/>
      <c r="AT500" s="16" t="s">
        <v>137</v>
      </c>
      <c r="AU500" s="16" t="s">
        <v>90</v>
      </c>
    </row>
    <row r="501" spans="2:65" s="12" customFormat="1" ht="11.25">
      <c r="B501" s="148"/>
      <c r="D501" s="144" t="s">
        <v>139</v>
      </c>
      <c r="E501" s="149" t="s">
        <v>1</v>
      </c>
      <c r="F501" s="150" t="s">
        <v>140</v>
      </c>
      <c r="H501" s="149" t="s">
        <v>1</v>
      </c>
      <c r="I501" s="151"/>
      <c r="L501" s="148"/>
      <c r="M501" s="152"/>
      <c r="T501" s="153"/>
      <c r="AT501" s="149" t="s">
        <v>139</v>
      </c>
      <c r="AU501" s="149" t="s">
        <v>90</v>
      </c>
      <c r="AV501" s="12" t="s">
        <v>88</v>
      </c>
      <c r="AW501" s="12" t="s">
        <v>36</v>
      </c>
      <c r="AX501" s="12" t="s">
        <v>80</v>
      </c>
      <c r="AY501" s="149" t="s">
        <v>128</v>
      </c>
    </row>
    <row r="502" spans="2:65" s="12" customFormat="1" ht="11.25">
      <c r="B502" s="148"/>
      <c r="D502" s="144" t="s">
        <v>139</v>
      </c>
      <c r="E502" s="149" t="s">
        <v>1</v>
      </c>
      <c r="F502" s="150" t="s">
        <v>141</v>
      </c>
      <c r="H502" s="149" t="s">
        <v>1</v>
      </c>
      <c r="I502" s="151"/>
      <c r="L502" s="148"/>
      <c r="M502" s="152"/>
      <c r="T502" s="153"/>
      <c r="AT502" s="149" t="s">
        <v>139</v>
      </c>
      <c r="AU502" s="149" t="s">
        <v>90</v>
      </c>
      <c r="AV502" s="12" t="s">
        <v>88</v>
      </c>
      <c r="AW502" s="12" t="s">
        <v>36</v>
      </c>
      <c r="AX502" s="12" t="s">
        <v>80</v>
      </c>
      <c r="AY502" s="149" t="s">
        <v>128</v>
      </c>
    </row>
    <row r="503" spans="2:65" s="13" customFormat="1" ht="11.25">
      <c r="B503" s="154"/>
      <c r="D503" s="144" t="s">
        <v>139</v>
      </c>
      <c r="E503" s="155" t="s">
        <v>1</v>
      </c>
      <c r="F503" s="156" t="s">
        <v>142</v>
      </c>
      <c r="H503" s="157">
        <v>92.4</v>
      </c>
      <c r="I503" s="158"/>
      <c r="L503" s="154"/>
      <c r="M503" s="159"/>
      <c r="T503" s="160"/>
      <c r="AT503" s="155" t="s">
        <v>139</v>
      </c>
      <c r="AU503" s="155" t="s">
        <v>90</v>
      </c>
      <c r="AV503" s="13" t="s">
        <v>90</v>
      </c>
      <c r="AW503" s="13" t="s">
        <v>36</v>
      </c>
      <c r="AX503" s="13" t="s">
        <v>80</v>
      </c>
      <c r="AY503" s="155" t="s">
        <v>128</v>
      </c>
    </row>
    <row r="504" spans="2:65" s="12" customFormat="1" ht="11.25">
      <c r="B504" s="148"/>
      <c r="D504" s="144" t="s">
        <v>139</v>
      </c>
      <c r="E504" s="149" t="s">
        <v>1</v>
      </c>
      <c r="F504" s="150" t="s">
        <v>143</v>
      </c>
      <c r="H504" s="149" t="s">
        <v>1</v>
      </c>
      <c r="I504" s="151"/>
      <c r="L504" s="148"/>
      <c r="M504" s="152"/>
      <c r="T504" s="153"/>
      <c r="AT504" s="149" t="s">
        <v>139</v>
      </c>
      <c r="AU504" s="149" t="s">
        <v>90</v>
      </c>
      <c r="AV504" s="12" t="s">
        <v>88</v>
      </c>
      <c r="AW504" s="12" t="s">
        <v>36</v>
      </c>
      <c r="AX504" s="12" t="s">
        <v>80</v>
      </c>
      <c r="AY504" s="149" t="s">
        <v>128</v>
      </c>
    </row>
    <row r="505" spans="2:65" s="13" customFormat="1" ht="11.25">
      <c r="B505" s="154"/>
      <c r="D505" s="144" t="s">
        <v>139</v>
      </c>
      <c r="E505" s="155" t="s">
        <v>1</v>
      </c>
      <c r="F505" s="156" t="s">
        <v>144</v>
      </c>
      <c r="H505" s="157">
        <v>64.8</v>
      </c>
      <c r="I505" s="158"/>
      <c r="L505" s="154"/>
      <c r="M505" s="159"/>
      <c r="T505" s="160"/>
      <c r="AT505" s="155" t="s">
        <v>139</v>
      </c>
      <c r="AU505" s="155" t="s">
        <v>90</v>
      </c>
      <c r="AV505" s="13" t="s">
        <v>90</v>
      </c>
      <c r="AW505" s="13" t="s">
        <v>36</v>
      </c>
      <c r="AX505" s="13" t="s">
        <v>80</v>
      </c>
      <c r="AY505" s="155" t="s">
        <v>128</v>
      </c>
    </row>
    <row r="506" spans="2:65" s="12" customFormat="1" ht="11.25">
      <c r="B506" s="148"/>
      <c r="D506" s="144" t="s">
        <v>139</v>
      </c>
      <c r="E506" s="149" t="s">
        <v>1</v>
      </c>
      <c r="F506" s="150" t="s">
        <v>145</v>
      </c>
      <c r="H506" s="149" t="s">
        <v>1</v>
      </c>
      <c r="I506" s="151"/>
      <c r="L506" s="148"/>
      <c r="M506" s="152"/>
      <c r="T506" s="153"/>
      <c r="AT506" s="149" t="s">
        <v>139</v>
      </c>
      <c r="AU506" s="149" t="s">
        <v>90</v>
      </c>
      <c r="AV506" s="12" t="s">
        <v>88</v>
      </c>
      <c r="AW506" s="12" t="s">
        <v>36</v>
      </c>
      <c r="AX506" s="12" t="s">
        <v>80</v>
      </c>
      <c r="AY506" s="149" t="s">
        <v>128</v>
      </c>
    </row>
    <row r="507" spans="2:65" s="13" customFormat="1" ht="11.25">
      <c r="B507" s="154"/>
      <c r="D507" s="144" t="s">
        <v>139</v>
      </c>
      <c r="E507" s="155" t="s">
        <v>1</v>
      </c>
      <c r="F507" s="156" t="s">
        <v>146</v>
      </c>
      <c r="H507" s="157">
        <v>96.8</v>
      </c>
      <c r="I507" s="158"/>
      <c r="L507" s="154"/>
      <c r="M507" s="159"/>
      <c r="T507" s="160"/>
      <c r="AT507" s="155" t="s">
        <v>139</v>
      </c>
      <c r="AU507" s="155" t="s">
        <v>90</v>
      </c>
      <c r="AV507" s="13" t="s">
        <v>90</v>
      </c>
      <c r="AW507" s="13" t="s">
        <v>36</v>
      </c>
      <c r="AX507" s="13" t="s">
        <v>80</v>
      </c>
      <c r="AY507" s="155" t="s">
        <v>128</v>
      </c>
    </row>
    <row r="508" spans="2:65" s="12" customFormat="1" ht="11.25">
      <c r="B508" s="148"/>
      <c r="D508" s="144" t="s">
        <v>139</v>
      </c>
      <c r="E508" s="149" t="s">
        <v>1</v>
      </c>
      <c r="F508" s="150" t="s">
        <v>147</v>
      </c>
      <c r="H508" s="149" t="s">
        <v>1</v>
      </c>
      <c r="I508" s="151"/>
      <c r="L508" s="148"/>
      <c r="M508" s="152"/>
      <c r="T508" s="153"/>
      <c r="AT508" s="149" t="s">
        <v>139</v>
      </c>
      <c r="AU508" s="149" t="s">
        <v>90</v>
      </c>
      <c r="AV508" s="12" t="s">
        <v>88</v>
      </c>
      <c r="AW508" s="12" t="s">
        <v>36</v>
      </c>
      <c r="AX508" s="12" t="s">
        <v>80</v>
      </c>
      <c r="AY508" s="149" t="s">
        <v>128</v>
      </c>
    </row>
    <row r="509" spans="2:65" s="13" customFormat="1" ht="11.25">
      <c r="B509" s="154"/>
      <c r="D509" s="144" t="s">
        <v>139</v>
      </c>
      <c r="E509" s="155" t="s">
        <v>1</v>
      </c>
      <c r="F509" s="156" t="s">
        <v>148</v>
      </c>
      <c r="H509" s="157">
        <v>26.4</v>
      </c>
      <c r="I509" s="158"/>
      <c r="L509" s="154"/>
      <c r="M509" s="159"/>
      <c r="T509" s="160"/>
      <c r="AT509" s="155" t="s">
        <v>139</v>
      </c>
      <c r="AU509" s="155" t="s">
        <v>90</v>
      </c>
      <c r="AV509" s="13" t="s">
        <v>90</v>
      </c>
      <c r="AW509" s="13" t="s">
        <v>36</v>
      </c>
      <c r="AX509" s="13" t="s">
        <v>80</v>
      </c>
      <c r="AY509" s="155" t="s">
        <v>128</v>
      </c>
    </row>
    <row r="510" spans="2:65" s="14" customFormat="1" ht="11.25">
      <c r="B510" s="161"/>
      <c r="D510" s="144" t="s">
        <v>139</v>
      </c>
      <c r="E510" s="162" t="s">
        <v>1</v>
      </c>
      <c r="F510" s="163" t="s">
        <v>149</v>
      </c>
      <c r="H510" s="164">
        <v>280.39999999999998</v>
      </c>
      <c r="I510" s="165"/>
      <c r="L510" s="161"/>
      <c r="M510" s="166"/>
      <c r="T510" s="167"/>
      <c r="AT510" s="162" t="s">
        <v>139</v>
      </c>
      <c r="AU510" s="162" t="s">
        <v>90</v>
      </c>
      <c r="AV510" s="14" t="s">
        <v>135</v>
      </c>
      <c r="AW510" s="14" t="s">
        <v>36</v>
      </c>
      <c r="AX510" s="14" t="s">
        <v>88</v>
      </c>
      <c r="AY510" s="162" t="s">
        <v>128</v>
      </c>
    </row>
    <row r="511" spans="2:65" s="1" customFormat="1" ht="33" customHeight="1">
      <c r="B511" s="31"/>
      <c r="C511" s="131" t="s">
        <v>431</v>
      </c>
      <c r="D511" s="131" t="s">
        <v>130</v>
      </c>
      <c r="E511" s="132" t="s">
        <v>432</v>
      </c>
      <c r="F511" s="133" t="s">
        <v>433</v>
      </c>
      <c r="G511" s="134" t="s">
        <v>133</v>
      </c>
      <c r="H511" s="135">
        <v>280.39999999999998</v>
      </c>
      <c r="I511" s="136"/>
      <c r="J511" s="137">
        <f>ROUND(I511*H511,2)</f>
        <v>0</v>
      </c>
      <c r="K511" s="133" t="s">
        <v>134</v>
      </c>
      <c r="L511" s="31"/>
      <c r="M511" s="138" t="s">
        <v>1</v>
      </c>
      <c r="N511" s="139" t="s">
        <v>45</v>
      </c>
      <c r="P511" s="140">
        <f>O511*H511</f>
        <v>0</v>
      </c>
      <c r="Q511" s="140">
        <v>0</v>
      </c>
      <c r="R511" s="140">
        <f>Q511*H511</f>
        <v>0</v>
      </c>
      <c r="S511" s="140">
        <v>0</v>
      </c>
      <c r="T511" s="141">
        <f>S511*H511</f>
        <v>0</v>
      </c>
      <c r="AR511" s="142" t="s">
        <v>135</v>
      </c>
      <c r="AT511" s="142" t="s">
        <v>130</v>
      </c>
      <c r="AU511" s="142" t="s">
        <v>90</v>
      </c>
      <c r="AY511" s="16" t="s">
        <v>128</v>
      </c>
      <c r="BE511" s="143">
        <f>IF(N511="základní",J511,0)</f>
        <v>0</v>
      </c>
      <c r="BF511" s="143">
        <f>IF(N511="snížená",J511,0)</f>
        <v>0</v>
      </c>
      <c r="BG511" s="143">
        <f>IF(N511="zákl. přenesená",J511,0)</f>
        <v>0</v>
      </c>
      <c r="BH511" s="143">
        <f>IF(N511="sníž. přenesená",J511,0)</f>
        <v>0</v>
      </c>
      <c r="BI511" s="143">
        <f>IF(N511="nulová",J511,0)</f>
        <v>0</v>
      </c>
      <c r="BJ511" s="16" t="s">
        <v>88</v>
      </c>
      <c r="BK511" s="143">
        <f>ROUND(I511*H511,2)</f>
        <v>0</v>
      </c>
      <c r="BL511" s="16" t="s">
        <v>135</v>
      </c>
      <c r="BM511" s="142" t="s">
        <v>434</v>
      </c>
    </row>
    <row r="512" spans="2:65" s="1" customFormat="1" ht="29.25">
      <c r="B512" s="31"/>
      <c r="D512" s="144" t="s">
        <v>137</v>
      </c>
      <c r="F512" s="145" t="s">
        <v>435</v>
      </c>
      <c r="I512" s="146"/>
      <c r="L512" s="31"/>
      <c r="M512" s="147"/>
      <c r="T512" s="55"/>
      <c r="AT512" s="16" t="s">
        <v>137</v>
      </c>
      <c r="AU512" s="16" t="s">
        <v>90</v>
      </c>
    </row>
    <row r="513" spans="2:65" s="12" customFormat="1" ht="11.25">
      <c r="B513" s="148"/>
      <c r="D513" s="144" t="s">
        <v>139</v>
      </c>
      <c r="E513" s="149" t="s">
        <v>1</v>
      </c>
      <c r="F513" s="150" t="s">
        <v>140</v>
      </c>
      <c r="H513" s="149" t="s">
        <v>1</v>
      </c>
      <c r="I513" s="151"/>
      <c r="L513" s="148"/>
      <c r="M513" s="152"/>
      <c r="T513" s="153"/>
      <c r="AT513" s="149" t="s">
        <v>139</v>
      </c>
      <c r="AU513" s="149" t="s">
        <v>90</v>
      </c>
      <c r="AV513" s="12" t="s">
        <v>88</v>
      </c>
      <c r="AW513" s="12" t="s">
        <v>36</v>
      </c>
      <c r="AX513" s="12" t="s">
        <v>80</v>
      </c>
      <c r="AY513" s="149" t="s">
        <v>128</v>
      </c>
    </row>
    <row r="514" spans="2:65" s="12" customFormat="1" ht="11.25">
      <c r="B514" s="148"/>
      <c r="D514" s="144" t="s">
        <v>139</v>
      </c>
      <c r="E514" s="149" t="s">
        <v>1</v>
      </c>
      <c r="F514" s="150" t="s">
        <v>141</v>
      </c>
      <c r="H514" s="149" t="s">
        <v>1</v>
      </c>
      <c r="I514" s="151"/>
      <c r="L514" s="148"/>
      <c r="M514" s="152"/>
      <c r="T514" s="153"/>
      <c r="AT514" s="149" t="s">
        <v>139</v>
      </c>
      <c r="AU514" s="149" t="s">
        <v>90</v>
      </c>
      <c r="AV514" s="12" t="s">
        <v>88</v>
      </c>
      <c r="AW514" s="12" t="s">
        <v>36</v>
      </c>
      <c r="AX514" s="12" t="s">
        <v>80</v>
      </c>
      <c r="AY514" s="149" t="s">
        <v>128</v>
      </c>
    </row>
    <row r="515" spans="2:65" s="13" customFormat="1" ht="11.25">
      <c r="B515" s="154"/>
      <c r="D515" s="144" t="s">
        <v>139</v>
      </c>
      <c r="E515" s="155" t="s">
        <v>1</v>
      </c>
      <c r="F515" s="156" t="s">
        <v>142</v>
      </c>
      <c r="H515" s="157">
        <v>92.4</v>
      </c>
      <c r="I515" s="158"/>
      <c r="L515" s="154"/>
      <c r="M515" s="159"/>
      <c r="T515" s="160"/>
      <c r="AT515" s="155" t="s">
        <v>139</v>
      </c>
      <c r="AU515" s="155" t="s">
        <v>90</v>
      </c>
      <c r="AV515" s="13" t="s">
        <v>90</v>
      </c>
      <c r="AW515" s="13" t="s">
        <v>36</v>
      </c>
      <c r="AX515" s="13" t="s">
        <v>80</v>
      </c>
      <c r="AY515" s="155" t="s">
        <v>128</v>
      </c>
    </row>
    <row r="516" spans="2:65" s="12" customFormat="1" ht="11.25">
      <c r="B516" s="148"/>
      <c r="D516" s="144" t="s">
        <v>139</v>
      </c>
      <c r="E516" s="149" t="s">
        <v>1</v>
      </c>
      <c r="F516" s="150" t="s">
        <v>143</v>
      </c>
      <c r="H516" s="149" t="s">
        <v>1</v>
      </c>
      <c r="I516" s="151"/>
      <c r="L516" s="148"/>
      <c r="M516" s="152"/>
      <c r="T516" s="153"/>
      <c r="AT516" s="149" t="s">
        <v>139</v>
      </c>
      <c r="AU516" s="149" t="s">
        <v>90</v>
      </c>
      <c r="AV516" s="12" t="s">
        <v>88</v>
      </c>
      <c r="AW516" s="12" t="s">
        <v>36</v>
      </c>
      <c r="AX516" s="12" t="s">
        <v>80</v>
      </c>
      <c r="AY516" s="149" t="s">
        <v>128</v>
      </c>
    </row>
    <row r="517" spans="2:65" s="13" customFormat="1" ht="11.25">
      <c r="B517" s="154"/>
      <c r="D517" s="144" t="s">
        <v>139</v>
      </c>
      <c r="E517" s="155" t="s">
        <v>1</v>
      </c>
      <c r="F517" s="156" t="s">
        <v>144</v>
      </c>
      <c r="H517" s="157">
        <v>64.8</v>
      </c>
      <c r="I517" s="158"/>
      <c r="L517" s="154"/>
      <c r="M517" s="159"/>
      <c r="T517" s="160"/>
      <c r="AT517" s="155" t="s">
        <v>139</v>
      </c>
      <c r="AU517" s="155" t="s">
        <v>90</v>
      </c>
      <c r="AV517" s="13" t="s">
        <v>90</v>
      </c>
      <c r="AW517" s="13" t="s">
        <v>36</v>
      </c>
      <c r="AX517" s="13" t="s">
        <v>80</v>
      </c>
      <c r="AY517" s="155" t="s">
        <v>128</v>
      </c>
    </row>
    <row r="518" spans="2:65" s="12" customFormat="1" ht="11.25">
      <c r="B518" s="148"/>
      <c r="D518" s="144" t="s">
        <v>139</v>
      </c>
      <c r="E518" s="149" t="s">
        <v>1</v>
      </c>
      <c r="F518" s="150" t="s">
        <v>145</v>
      </c>
      <c r="H518" s="149" t="s">
        <v>1</v>
      </c>
      <c r="I518" s="151"/>
      <c r="L518" s="148"/>
      <c r="M518" s="152"/>
      <c r="T518" s="153"/>
      <c r="AT518" s="149" t="s">
        <v>139</v>
      </c>
      <c r="AU518" s="149" t="s">
        <v>90</v>
      </c>
      <c r="AV518" s="12" t="s">
        <v>88</v>
      </c>
      <c r="AW518" s="12" t="s">
        <v>36</v>
      </c>
      <c r="AX518" s="12" t="s">
        <v>80</v>
      </c>
      <c r="AY518" s="149" t="s">
        <v>128</v>
      </c>
    </row>
    <row r="519" spans="2:65" s="13" customFormat="1" ht="11.25">
      <c r="B519" s="154"/>
      <c r="D519" s="144" t="s">
        <v>139</v>
      </c>
      <c r="E519" s="155" t="s">
        <v>1</v>
      </c>
      <c r="F519" s="156" t="s">
        <v>146</v>
      </c>
      <c r="H519" s="157">
        <v>96.8</v>
      </c>
      <c r="I519" s="158"/>
      <c r="L519" s="154"/>
      <c r="M519" s="159"/>
      <c r="T519" s="160"/>
      <c r="AT519" s="155" t="s">
        <v>139</v>
      </c>
      <c r="AU519" s="155" t="s">
        <v>90</v>
      </c>
      <c r="AV519" s="13" t="s">
        <v>90</v>
      </c>
      <c r="AW519" s="13" t="s">
        <v>36</v>
      </c>
      <c r="AX519" s="13" t="s">
        <v>80</v>
      </c>
      <c r="AY519" s="155" t="s">
        <v>128</v>
      </c>
    </row>
    <row r="520" spans="2:65" s="12" customFormat="1" ht="11.25">
      <c r="B520" s="148"/>
      <c r="D520" s="144" t="s">
        <v>139</v>
      </c>
      <c r="E520" s="149" t="s">
        <v>1</v>
      </c>
      <c r="F520" s="150" t="s">
        <v>147</v>
      </c>
      <c r="H520" s="149" t="s">
        <v>1</v>
      </c>
      <c r="I520" s="151"/>
      <c r="L520" s="148"/>
      <c r="M520" s="152"/>
      <c r="T520" s="153"/>
      <c r="AT520" s="149" t="s">
        <v>139</v>
      </c>
      <c r="AU520" s="149" t="s">
        <v>90</v>
      </c>
      <c r="AV520" s="12" t="s">
        <v>88</v>
      </c>
      <c r="AW520" s="12" t="s">
        <v>36</v>
      </c>
      <c r="AX520" s="12" t="s">
        <v>80</v>
      </c>
      <c r="AY520" s="149" t="s">
        <v>128</v>
      </c>
    </row>
    <row r="521" spans="2:65" s="13" customFormat="1" ht="11.25">
      <c r="B521" s="154"/>
      <c r="D521" s="144" t="s">
        <v>139</v>
      </c>
      <c r="E521" s="155" t="s">
        <v>1</v>
      </c>
      <c r="F521" s="156" t="s">
        <v>148</v>
      </c>
      <c r="H521" s="157">
        <v>26.4</v>
      </c>
      <c r="I521" s="158"/>
      <c r="L521" s="154"/>
      <c r="M521" s="159"/>
      <c r="T521" s="160"/>
      <c r="AT521" s="155" t="s">
        <v>139</v>
      </c>
      <c r="AU521" s="155" t="s">
        <v>90</v>
      </c>
      <c r="AV521" s="13" t="s">
        <v>90</v>
      </c>
      <c r="AW521" s="13" t="s">
        <v>36</v>
      </c>
      <c r="AX521" s="13" t="s">
        <v>80</v>
      </c>
      <c r="AY521" s="155" t="s">
        <v>128</v>
      </c>
    </row>
    <row r="522" spans="2:65" s="14" customFormat="1" ht="11.25">
      <c r="B522" s="161"/>
      <c r="D522" s="144" t="s">
        <v>139</v>
      </c>
      <c r="E522" s="162" t="s">
        <v>1</v>
      </c>
      <c r="F522" s="163" t="s">
        <v>149</v>
      </c>
      <c r="H522" s="164">
        <v>280.39999999999998</v>
      </c>
      <c r="I522" s="165"/>
      <c r="L522" s="161"/>
      <c r="M522" s="166"/>
      <c r="T522" s="167"/>
      <c r="AT522" s="162" t="s">
        <v>139</v>
      </c>
      <c r="AU522" s="162" t="s">
        <v>90</v>
      </c>
      <c r="AV522" s="14" t="s">
        <v>135</v>
      </c>
      <c r="AW522" s="14" t="s">
        <v>36</v>
      </c>
      <c r="AX522" s="14" t="s">
        <v>88</v>
      </c>
      <c r="AY522" s="162" t="s">
        <v>128</v>
      </c>
    </row>
    <row r="523" spans="2:65" s="1" customFormat="1" ht="24.2" customHeight="1">
      <c r="B523" s="31"/>
      <c r="C523" s="131" t="s">
        <v>436</v>
      </c>
      <c r="D523" s="131" t="s">
        <v>130</v>
      </c>
      <c r="E523" s="132" t="s">
        <v>437</v>
      </c>
      <c r="F523" s="133" t="s">
        <v>438</v>
      </c>
      <c r="G523" s="134" t="s">
        <v>133</v>
      </c>
      <c r="H523" s="135">
        <v>280.39999999999998</v>
      </c>
      <c r="I523" s="136"/>
      <c r="J523" s="137">
        <f>ROUND(I523*H523,2)</f>
        <v>0</v>
      </c>
      <c r="K523" s="133" t="s">
        <v>134</v>
      </c>
      <c r="L523" s="31"/>
      <c r="M523" s="138" t="s">
        <v>1</v>
      </c>
      <c r="N523" s="139" t="s">
        <v>45</v>
      </c>
      <c r="P523" s="140">
        <f>O523*H523</f>
        <v>0</v>
      </c>
      <c r="Q523" s="140">
        <v>0</v>
      </c>
      <c r="R523" s="140">
        <f>Q523*H523</f>
        <v>0</v>
      </c>
      <c r="S523" s="140">
        <v>0</v>
      </c>
      <c r="T523" s="141">
        <f>S523*H523</f>
        <v>0</v>
      </c>
      <c r="AR523" s="142" t="s">
        <v>135</v>
      </c>
      <c r="AT523" s="142" t="s">
        <v>130</v>
      </c>
      <c r="AU523" s="142" t="s">
        <v>90</v>
      </c>
      <c r="AY523" s="16" t="s">
        <v>128</v>
      </c>
      <c r="BE523" s="143">
        <f>IF(N523="základní",J523,0)</f>
        <v>0</v>
      </c>
      <c r="BF523" s="143">
        <f>IF(N523="snížená",J523,0)</f>
        <v>0</v>
      </c>
      <c r="BG523" s="143">
        <f>IF(N523="zákl. přenesená",J523,0)</f>
        <v>0</v>
      </c>
      <c r="BH523" s="143">
        <f>IF(N523="sníž. přenesená",J523,0)</f>
        <v>0</v>
      </c>
      <c r="BI523" s="143">
        <f>IF(N523="nulová",J523,0)</f>
        <v>0</v>
      </c>
      <c r="BJ523" s="16" t="s">
        <v>88</v>
      </c>
      <c r="BK523" s="143">
        <f>ROUND(I523*H523,2)</f>
        <v>0</v>
      </c>
      <c r="BL523" s="16" t="s">
        <v>135</v>
      </c>
      <c r="BM523" s="142" t="s">
        <v>439</v>
      </c>
    </row>
    <row r="524" spans="2:65" s="1" customFormat="1" ht="29.25">
      <c r="B524" s="31"/>
      <c r="D524" s="144" t="s">
        <v>137</v>
      </c>
      <c r="F524" s="145" t="s">
        <v>440</v>
      </c>
      <c r="I524" s="146"/>
      <c r="L524" s="31"/>
      <c r="M524" s="147"/>
      <c r="T524" s="55"/>
      <c r="AT524" s="16" t="s">
        <v>137</v>
      </c>
      <c r="AU524" s="16" t="s">
        <v>90</v>
      </c>
    </row>
    <row r="525" spans="2:65" s="12" customFormat="1" ht="11.25">
      <c r="B525" s="148"/>
      <c r="D525" s="144" t="s">
        <v>139</v>
      </c>
      <c r="E525" s="149" t="s">
        <v>1</v>
      </c>
      <c r="F525" s="150" t="s">
        <v>140</v>
      </c>
      <c r="H525" s="149" t="s">
        <v>1</v>
      </c>
      <c r="I525" s="151"/>
      <c r="L525" s="148"/>
      <c r="M525" s="152"/>
      <c r="T525" s="153"/>
      <c r="AT525" s="149" t="s">
        <v>139</v>
      </c>
      <c r="AU525" s="149" t="s">
        <v>90</v>
      </c>
      <c r="AV525" s="12" t="s">
        <v>88</v>
      </c>
      <c r="AW525" s="12" t="s">
        <v>36</v>
      </c>
      <c r="AX525" s="12" t="s">
        <v>80</v>
      </c>
      <c r="AY525" s="149" t="s">
        <v>128</v>
      </c>
    </row>
    <row r="526" spans="2:65" s="12" customFormat="1" ht="11.25">
      <c r="B526" s="148"/>
      <c r="D526" s="144" t="s">
        <v>139</v>
      </c>
      <c r="E526" s="149" t="s">
        <v>1</v>
      </c>
      <c r="F526" s="150" t="s">
        <v>141</v>
      </c>
      <c r="H526" s="149" t="s">
        <v>1</v>
      </c>
      <c r="I526" s="151"/>
      <c r="L526" s="148"/>
      <c r="M526" s="152"/>
      <c r="T526" s="153"/>
      <c r="AT526" s="149" t="s">
        <v>139</v>
      </c>
      <c r="AU526" s="149" t="s">
        <v>90</v>
      </c>
      <c r="AV526" s="12" t="s">
        <v>88</v>
      </c>
      <c r="AW526" s="12" t="s">
        <v>36</v>
      </c>
      <c r="AX526" s="12" t="s">
        <v>80</v>
      </c>
      <c r="AY526" s="149" t="s">
        <v>128</v>
      </c>
    </row>
    <row r="527" spans="2:65" s="13" customFormat="1" ht="11.25">
      <c r="B527" s="154"/>
      <c r="D527" s="144" t="s">
        <v>139</v>
      </c>
      <c r="E527" s="155" t="s">
        <v>1</v>
      </c>
      <c r="F527" s="156" t="s">
        <v>142</v>
      </c>
      <c r="H527" s="157">
        <v>92.4</v>
      </c>
      <c r="I527" s="158"/>
      <c r="L527" s="154"/>
      <c r="M527" s="159"/>
      <c r="T527" s="160"/>
      <c r="AT527" s="155" t="s">
        <v>139</v>
      </c>
      <c r="AU527" s="155" t="s">
        <v>90</v>
      </c>
      <c r="AV527" s="13" t="s">
        <v>90</v>
      </c>
      <c r="AW527" s="13" t="s">
        <v>36</v>
      </c>
      <c r="AX527" s="13" t="s">
        <v>80</v>
      </c>
      <c r="AY527" s="155" t="s">
        <v>128</v>
      </c>
    </row>
    <row r="528" spans="2:65" s="12" customFormat="1" ht="11.25">
      <c r="B528" s="148"/>
      <c r="D528" s="144" t="s">
        <v>139</v>
      </c>
      <c r="E528" s="149" t="s">
        <v>1</v>
      </c>
      <c r="F528" s="150" t="s">
        <v>143</v>
      </c>
      <c r="H528" s="149" t="s">
        <v>1</v>
      </c>
      <c r="I528" s="151"/>
      <c r="L528" s="148"/>
      <c r="M528" s="152"/>
      <c r="T528" s="153"/>
      <c r="AT528" s="149" t="s">
        <v>139</v>
      </c>
      <c r="AU528" s="149" t="s">
        <v>90</v>
      </c>
      <c r="AV528" s="12" t="s">
        <v>88</v>
      </c>
      <c r="AW528" s="12" t="s">
        <v>36</v>
      </c>
      <c r="AX528" s="12" t="s">
        <v>80</v>
      </c>
      <c r="AY528" s="149" t="s">
        <v>128</v>
      </c>
    </row>
    <row r="529" spans="2:65" s="13" customFormat="1" ht="11.25">
      <c r="B529" s="154"/>
      <c r="D529" s="144" t="s">
        <v>139</v>
      </c>
      <c r="E529" s="155" t="s">
        <v>1</v>
      </c>
      <c r="F529" s="156" t="s">
        <v>144</v>
      </c>
      <c r="H529" s="157">
        <v>64.8</v>
      </c>
      <c r="I529" s="158"/>
      <c r="L529" s="154"/>
      <c r="M529" s="159"/>
      <c r="T529" s="160"/>
      <c r="AT529" s="155" t="s">
        <v>139</v>
      </c>
      <c r="AU529" s="155" t="s">
        <v>90</v>
      </c>
      <c r="AV529" s="13" t="s">
        <v>90</v>
      </c>
      <c r="AW529" s="13" t="s">
        <v>36</v>
      </c>
      <c r="AX529" s="13" t="s">
        <v>80</v>
      </c>
      <c r="AY529" s="155" t="s">
        <v>128</v>
      </c>
    </row>
    <row r="530" spans="2:65" s="12" customFormat="1" ht="11.25">
      <c r="B530" s="148"/>
      <c r="D530" s="144" t="s">
        <v>139</v>
      </c>
      <c r="E530" s="149" t="s">
        <v>1</v>
      </c>
      <c r="F530" s="150" t="s">
        <v>145</v>
      </c>
      <c r="H530" s="149" t="s">
        <v>1</v>
      </c>
      <c r="I530" s="151"/>
      <c r="L530" s="148"/>
      <c r="M530" s="152"/>
      <c r="T530" s="153"/>
      <c r="AT530" s="149" t="s">
        <v>139</v>
      </c>
      <c r="AU530" s="149" t="s">
        <v>90</v>
      </c>
      <c r="AV530" s="12" t="s">
        <v>88</v>
      </c>
      <c r="AW530" s="12" t="s">
        <v>36</v>
      </c>
      <c r="AX530" s="12" t="s">
        <v>80</v>
      </c>
      <c r="AY530" s="149" t="s">
        <v>128</v>
      </c>
    </row>
    <row r="531" spans="2:65" s="13" customFormat="1" ht="11.25">
      <c r="B531" s="154"/>
      <c r="D531" s="144" t="s">
        <v>139</v>
      </c>
      <c r="E531" s="155" t="s">
        <v>1</v>
      </c>
      <c r="F531" s="156" t="s">
        <v>146</v>
      </c>
      <c r="H531" s="157">
        <v>96.8</v>
      </c>
      <c r="I531" s="158"/>
      <c r="L531" s="154"/>
      <c r="M531" s="159"/>
      <c r="T531" s="160"/>
      <c r="AT531" s="155" t="s">
        <v>139</v>
      </c>
      <c r="AU531" s="155" t="s">
        <v>90</v>
      </c>
      <c r="AV531" s="13" t="s">
        <v>90</v>
      </c>
      <c r="AW531" s="13" t="s">
        <v>36</v>
      </c>
      <c r="AX531" s="13" t="s">
        <v>80</v>
      </c>
      <c r="AY531" s="155" t="s">
        <v>128</v>
      </c>
    </row>
    <row r="532" spans="2:65" s="12" customFormat="1" ht="11.25">
      <c r="B532" s="148"/>
      <c r="D532" s="144" t="s">
        <v>139</v>
      </c>
      <c r="E532" s="149" t="s">
        <v>1</v>
      </c>
      <c r="F532" s="150" t="s">
        <v>147</v>
      </c>
      <c r="H532" s="149" t="s">
        <v>1</v>
      </c>
      <c r="I532" s="151"/>
      <c r="L532" s="148"/>
      <c r="M532" s="152"/>
      <c r="T532" s="153"/>
      <c r="AT532" s="149" t="s">
        <v>139</v>
      </c>
      <c r="AU532" s="149" t="s">
        <v>90</v>
      </c>
      <c r="AV532" s="12" t="s">
        <v>88</v>
      </c>
      <c r="AW532" s="12" t="s">
        <v>36</v>
      </c>
      <c r="AX532" s="12" t="s">
        <v>80</v>
      </c>
      <c r="AY532" s="149" t="s">
        <v>128</v>
      </c>
    </row>
    <row r="533" spans="2:65" s="13" customFormat="1" ht="11.25">
      <c r="B533" s="154"/>
      <c r="D533" s="144" t="s">
        <v>139</v>
      </c>
      <c r="E533" s="155" t="s">
        <v>1</v>
      </c>
      <c r="F533" s="156" t="s">
        <v>148</v>
      </c>
      <c r="H533" s="157">
        <v>26.4</v>
      </c>
      <c r="I533" s="158"/>
      <c r="L533" s="154"/>
      <c r="M533" s="159"/>
      <c r="T533" s="160"/>
      <c r="AT533" s="155" t="s">
        <v>139</v>
      </c>
      <c r="AU533" s="155" t="s">
        <v>90</v>
      </c>
      <c r="AV533" s="13" t="s">
        <v>90</v>
      </c>
      <c r="AW533" s="13" t="s">
        <v>36</v>
      </c>
      <c r="AX533" s="13" t="s">
        <v>80</v>
      </c>
      <c r="AY533" s="155" t="s">
        <v>128</v>
      </c>
    </row>
    <row r="534" spans="2:65" s="14" customFormat="1" ht="11.25">
      <c r="B534" s="161"/>
      <c r="D534" s="144" t="s">
        <v>139</v>
      </c>
      <c r="E534" s="162" t="s">
        <v>1</v>
      </c>
      <c r="F534" s="163" t="s">
        <v>149</v>
      </c>
      <c r="H534" s="164">
        <v>280.39999999999998</v>
      </c>
      <c r="I534" s="165"/>
      <c r="L534" s="161"/>
      <c r="M534" s="166"/>
      <c r="T534" s="167"/>
      <c r="AT534" s="162" t="s">
        <v>139</v>
      </c>
      <c r="AU534" s="162" t="s">
        <v>90</v>
      </c>
      <c r="AV534" s="14" t="s">
        <v>135</v>
      </c>
      <c r="AW534" s="14" t="s">
        <v>36</v>
      </c>
      <c r="AX534" s="14" t="s">
        <v>88</v>
      </c>
      <c r="AY534" s="162" t="s">
        <v>128</v>
      </c>
    </row>
    <row r="535" spans="2:65" s="1" customFormat="1" ht="24.2" customHeight="1">
      <c r="B535" s="31"/>
      <c r="C535" s="131" t="s">
        <v>441</v>
      </c>
      <c r="D535" s="131" t="s">
        <v>130</v>
      </c>
      <c r="E535" s="132" t="s">
        <v>442</v>
      </c>
      <c r="F535" s="133" t="s">
        <v>443</v>
      </c>
      <c r="G535" s="134" t="s">
        <v>133</v>
      </c>
      <c r="H535" s="135">
        <v>280.39999999999998</v>
      </c>
      <c r="I535" s="136"/>
      <c r="J535" s="137">
        <f>ROUND(I535*H535,2)</f>
        <v>0</v>
      </c>
      <c r="K535" s="133" t="s">
        <v>134</v>
      </c>
      <c r="L535" s="31"/>
      <c r="M535" s="138" t="s">
        <v>1</v>
      </c>
      <c r="N535" s="139" t="s">
        <v>45</v>
      </c>
      <c r="P535" s="140">
        <f>O535*H535</f>
        <v>0</v>
      </c>
      <c r="Q535" s="140">
        <v>6.0099999999999997E-3</v>
      </c>
      <c r="R535" s="140">
        <f>Q535*H535</f>
        <v>1.6852039999999997</v>
      </c>
      <c r="S535" s="140">
        <v>0</v>
      </c>
      <c r="T535" s="141">
        <f>S535*H535</f>
        <v>0</v>
      </c>
      <c r="AR535" s="142" t="s">
        <v>135</v>
      </c>
      <c r="AT535" s="142" t="s">
        <v>130</v>
      </c>
      <c r="AU535" s="142" t="s">
        <v>90</v>
      </c>
      <c r="AY535" s="16" t="s">
        <v>128</v>
      </c>
      <c r="BE535" s="143">
        <f>IF(N535="základní",J535,0)</f>
        <v>0</v>
      </c>
      <c r="BF535" s="143">
        <f>IF(N535="snížená",J535,0)</f>
        <v>0</v>
      </c>
      <c r="BG535" s="143">
        <f>IF(N535="zákl. přenesená",J535,0)</f>
        <v>0</v>
      </c>
      <c r="BH535" s="143">
        <f>IF(N535="sníž. přenesená",J535,0)</f>
        <v>0</v>
      </c>
      <c r="BI535" s="143">
        <f>IF(N535="nulová",J535,0)</f>
        <v>0</v>
      </c>
      <c r="BJ535" s="16" t="s">
        <v>88</v>
      </c>
      <c r="BK535" s="143">
        <f>ROUND(I535*H535,2)</f>
        <v>0</v>
      </c>
      <c r="BL535" s="16" t="s">
        <v>135</v>
      </c>
      <c r="BM535" s="142" t="s">
        <v>444</v>
      </c>
    </row>
    <row r="536" spans="2:65" s="1" customFormat="1" ht="19.5">
      <c r="B536" s="31"/>
      <c r="D536" s="144" t="s">
        <v>137</v>
      </c>
      <c r="F536" s="145" t="s">
        <v>445</v>
      </c>
      <c r="I536" s="146"/>
      <c r="L536" s="31"/>
      <c r="M536" s="147"/>
      <c r="T536" s="55"/>
      <c r="AT536" s="16" t="s">
        <v>137</v>
      </c>
      <c r="AU536" s="16" t="s">
        <v>90</v>
      </c>
    </row>
    <row r="537" spans="2:65" s="12" customFormat="1" ht="11.25">
      <c r="B537" s="148"/>
      <c r="D537" s="144" t="s">
        <v>139</v>
      </c>
      <c r="E537" s="149" t="s">
        <v>1</v>
      </c>
      <c r="F537" s="150" t="s">
        <v>140</v>
      </c>
      <c r="H537" s="149" t="s">
        <v>1</v>
      </c>
      <c r="I537" s="151"/>
      <c r="L537" s="148"/>
      <c r="M537" s="152"/>
      <c r="T537" s="153"/>
      <c r="AT537" s="149" t="s">
        <v>139</v>
      </c>
      <c r="AU537" s="149" t="s">
        <v>90</v>
      </c>
      <c r="AV537" s="12" t="s">
        <v>88</v>
      </c>
      <c r="AW537" s="12" t="s">
        <v>36</v>
      </c>
      <c r="AX537" s="12" t="s">
        <v>80</v>
      </c>
      <c r="AY537" s="149" t="s">
        <v>128</v>
      </c>
    </row>
    <row r="538" spans="2:65" s="12" customFormat="1" ht="11.25">
      <c r="B538" s="148"/>
      <c r="D538" s="144" t="s">
        <v>139</v>
      </c>
      <c r="E538" s="149" t="s">
        <v>1</v>
      </c>
      <c r="F538" s="150" t="s">
        <v>141</v>
      </c>
      <c r="H538" s="149" t="s">
        <v>1</v>
      </c>
      <c r="I538" s="151"/>
      <c r="L538" s="148"/>
      <c r="M538" s="152"/>
      <c r="T538" s="153"/>
      <c r="AT538" s="149" t="s">
        <v>139</v>
      </c>
      <c r="AU538" s="149" t="s">
        <v>90</v>
      </c>
      <c r="AV538" s="12" t="s">
        <v>88</v>
      </c>
      <c r="AW538" s="12" t="s">
        <v>36</v>
      </c>
      <c r="AX538" s="12" t="s">
        <v>80</v>
      </c>
      <c r="AY538" s="149" t="s">
        <v>128</v>
      </c>
    </row>
    <row r="539" spans="2:65" s="13" customFormat="1" ht="11.25">
      <c r="B539" s="154"/>
      <c r="D539" s="144" t="s">
        <v>139</v>
      </c>
      <c r="E539" s="155" t="s">
        <v>1</v>
      </c>
      <c r="F539" s="156" t="s">
        <v>142</v>
      </c>
      <c r="H539" s="157">
        <v>92.4</v>
      </c>
      <c r="I539" s="158"/>
      <c r="L539" s="154"/>
      <c r="M539" s="159"/>
      <c r="T539" s="160"/>
      <c r="AT539" s="155" t="s">
        <v>139</v>
      </c>
      <c r="AU539" s="155" t="s">
        <v>90</v>
      </c>
      <c r="AV539" s="13" t="s">
        <v>90</v>
      </c>
      <c r="AW539" s="13" t="s">
        <v>36</v>
      </c>
      <c r="AX539" s="13" t="s">
        <v>80</v>
      </c>
      <c r="AY539" s="155" t="s">
        <v>128</v>
      </c>
    </row>
    <row r="540" spans="2:65" s="12" customFormat="1" ht="11.25">
      <c r="B540" s="148"/>
      <c r="D540" s="144" t="s">
        <v>139</v>
      </c>
      <c r="E540" s="149" t="s">
        <v>1</v>
      </c>
      <c r="F540" s="150" t="s">
        <v>143</v>
      </c>
      <c r="H540" s="149" t="s">
        <v>1</v>
      </c>
      <c r="I540" s="151"/>
      <c r="L540" s="148"/>
      <c r="M540" s="152"/>
      <c r="T540" s="153"/>
      <c r="AT540" s="149" t="s">
        <v>139</v>
      </c>
      <c r="AU540" s="149" t="s">
        <v>90</v>
      </c>
      <c r="AV540" s="12" t="s">
        <v>88</v>
      </c>
      <c r="AW540" s="12" t="s">
        <v>36</v>
      </c>
      <c r="AX540" s="12" t="s">
        <v>80</v>
      </c>
      <c r="AY540" s="149" t="s">
        <v>128</v>
      </c>
    </row>
    <row r="541" spans="2:65" s="13" customFormat="1" ht="11.25">
      <c r="B541" s="154"/>
      <c r="D541" s="144" t="s">
        <v>139</v>
      </c>
      <c r="E541" s="155" t="s">
        <v>1</v>
      </c>
      <c r="F541" s="156" t="s">
        <v>144</v>
      </c>
      <c r="H541" s="157">
        <v>64.8</v>
      </c>
      <c r="I541" s="158"/>
      <c r="L541" s="154"/>
      <c r="M541" s="159"/>
      <c r="T541" s="160"/>
      <c r="AT541" s="155" t="s">
        <v>139</v>
      </c>
      <c r="AU541" s="155" t="s">
        <v>90</v>
      </c>
      <c r="AV541" s="13" t="s">
        <v>90</v>
      </c>
      <c r="AW541" s="13" t="s">
        <v>36</v>
      </c>
      <c r="AX541" s="13" t="s">
        <v>80</v>
      </c>
      <c r="AY541" s="155" t="s">
        <v>128</v>
      </c>
    </row>
    <row r="542" spans="2:65" s="12" customFormat="1" ht="11.25">
      <c r="B542" s="148"/>
      <c r="D542" s="144" t="s">
        <v>139</v>
      </c>
      <c r="E542" s="149" t="s">
        <v>1</v>
      </c>
      <c r="F542" s="150" t="s">
        <v>145</v>
      </c>
      <c r="H542" s="149" t="s">
        <v>1</v>
      </c>
      <c r="I542" s="151"/>
      <c r="L542" s="148"/>
      <c r="M542" s="152"/>
      <c r="T542" s="153"/>
      <c r="AT542" s="149" t="s">
        <v>139</v>
      </c>
      <c r="AU542" s="149" t="s">
        <v>90</v>
      </c>
      <c r="AV542" s="12" t="s">
        <v>88</v>
      </c>
      <c r="AW542" s="12" t="s">
        <v>36</v>
      </c>
      <c r="AX542" s="12" t="s">
        <v>80</v>
      </c>
      <c r="AY542" s="149" t="s">
        <v>128</v>
      </c>
    </row>
    <row r="543" spans="2:65" s="13" customFormat="1" ht="11.25">
      <c r="B543" s="154"/>
      <c r="D543" s="144" t="s">
        <v>139</v>
      </c>
      <c r="E543" s="155" t="s">
        <v>1</v>
      </c>
      <c r="F543" s="156" t="s">
        <v>146</v>
      </c>
      <c r="H543" s="157">
        <v>96.8</v>
      </c>
      <c r="I543" s="158"/>
      <c r="L543" s="154"/>
      <c r="M543" s="159"/>
      <c r="T543" s="160"/>
      <c r="AT543" s="155" t="s">
        <v>139</v>
      </c>
      <c r="AU543" s="155" t="s">
        <v>90</v>
      </c>
      <c r="AV543" s="13" t="s">
        <v>90</v>
      </c>
      <c r="AW543" s="13" t="s">
        <v>36</v>
      </c>
      <c r="AX543" s="13" t="s">
        <v>80</v>
      </c>
      <c r="AY543" s="155" t="s">
        <v>128</v>
      </c>
    </row>
    <row r="544" spans="2:65" s="12" customFormat="1" ht="11.25">
      <c r="B544" s="148"/>
      <c r="D544" s="144" t="s">
        <v>139</v>
      </c>
      <c r="E544" s="149" t="s">
        <v>1</v>
      </c>
      <c r="F544" s="150" t="s">
        <v>147</v>
      </c>
      <c r="H544" s="149" t="s">
        <v>1</v>
      </c>
      <c r="I544" s="151"/>
      <c r="L544" s="148"/>
      <c r="M544" s="152"/>
      <c r="T544" s="153"/>
      <c r="AT544" s="149" t="s">
        <v>139</v>
      </c>
      <c r="AU544" s="149" t="s">
        <v>90</v>
      </c>
      <c r="AV544" s="12" t="s">
        <v>88</v>
      </c>
      <c r="AW544" s="12" t="s">
        <v>36</v>
      </c>
      <c r="AX544" s="12" t="s">
        <v>80</v>
      </c>
      <c r="AY544" s="149" t="s">
        <v>128</v>
      </c>
    </row>
    <row r="545" spans="2:65" s="13" customFormat="1" ht="11.25">
      <c r="B545" s="154"/>
      <c r="D545" s="144" t="s">
        <v>139</v>
      </c>
      <c r="E545" s="155" t="s">
        <v>1</v>
      </c>
      <c r="F545" s="156" t="s">
        <v>148</v>
      </c>
      <c r="H545" s="157">
        <v>26.4</v>
      </c>
      <c r="I545" s="158"/>
      <c r="L545" s="154"/>
      <c r="M545" s="159"/>
      <c r="T545" s="160"/>
      <c r="AT545" s="155" t="s">
        <v>139</v>
      </c>
      <c r="AU545" s="155" t="s">
        <v>90</v>
      </c>
      <c r="AV545" s="13" t="s">
        <v>90</v>
      </c>
      <c r="AW545" s="13" t="s">
        <v>36</v>
      </c>
      <c r="AX545" s="13" t="s">
        <v>80</v>
      </c>
      <c r="AY545" s="155" t="s">
        <v>128</v>
      </c>
    </row>
    <row r="546" spans="2:65" s="14" customFormat="1" ht="11.25">
      <c r="B546" s="161"/>
      <c r="D546" s="144" t="s">
        <v>139</v>
      </c>
      <c r="E546" s="162" t="s">
        <v>1</v>
      </c>
      <c r="F546" s="163" t="s">
        <v>149</v>
      </c>
      <c r="H546" s="164">
        <v>280.39999999999998</v>
      </c>
      <c r="I546" s="165"/>
      <c r="L546" s="161"/>
      <c r="M546" s="166"/>
      <c r="T546" s="167"/>
      <c r="AT546" s="162" t="s">
        <v>139</v>
      </c>
      <c r="AU546" s="162" t="s">
        <v>90</v>
      </c>
      <c r="AV546" s="14" t="s">
        <v>135</v>
      </c>
      <c r="AW546" s="14" t="s">
        <v>36</v>
      </c>
      <c r="AX546" s="14" t="s">
        <v>88</v>
      </c>
      <c r="AY546" s="162" t="s">
        <v>128</v>
      </c>
    </row>
    <row r="547" spans="2:65" s="1" customFormat="1" ht="24.2" customHeight="1">
      <c r="B547" s="31"/>
      <c r="C547" s="131" t="s">
        <v>446</v>
      </c>
      <c r="D547" s="131" t="s">
        <v>130</v>
      </c>
      <c r="E547" s="132" t="s">
        <v>447</v>
      </c>
      <c r="F547" s="133" t="s">
        <v>448</v>
      </c>
      <c r="G547" s="134" t="s">
        <v>133</v>
      </c>
      <c r="H547" s="135">
        <v>512.4</v>
      </c>
      <c r="I547" s="136"/>
      <c r="J547" s="137">
        <f>ROUND(I547*H547,2)</f>
        <v>0</v>
      </c>
      <c r="K547" s="133" t="s">
        <v>134</v>
      </c>
      <c r="L547" s="31"/>
      <c r="M547" s="138" t="s">
        <v>1</v>
      </c>
      <c r="N547" s="139" t="s">
        <v>45</v>
      </c>
      <c r="P547" s="140">
        <f>O547*H547</f>
        <v>0</v>
      </c>
      <c r="Q547" s="140">
        <v>7.1000000000000002E-4</v>
      </c>
      <c r="R547" s="140">
        <f>Q547*H547</f>
        <v>0.36380400000000002</v>
      </c>
      <c r="S547" s="140">
        <v>0</v>
      </c>
      <c r="T547" s="141">
        <f>S547*H547</f>
        <v>0</v>
      </c>
      <c r="AR547" s="142" t="s">
        <v>135</v>
      </c>
      <c r="AT547" s="142" t="s">
        <v>130</v>
      </c>
      <c r="AU547" s="142" t="s">
        <v>90</v>
      </c>
      <c r="AY547" s="16" t="s">
        <v>128</v>
      </c>
      <c r="BE547" s="143">
        <f>IF(N547="základní",J547,0)</f>
        <v>0</v>
      </c>
      <c r="BF547" s="143">
        <f>IF(N547="snížená",J547,0)</f>
        <v>0</v>
      </c>
      <c r="BG547" s="143">
        <f>IF(N547="zákl. přenesená",J547,0)</f>
        <v>0</v>
      </c>
      <c r="BH547" s="143">
        <f>IF(N547="sníž. přenesená",J547,0)</f>
        <v>0</v>
      </c>
      <c r="BI547" s="143">
        <f>IF(N547="nulová",J547,0)</f>
        <v>0</v>
      </c>
      <c r="BJ547" s="16" t="s">
        <v>88</v>
      </c>
      <c r="BK547" s="143">
        <f>ROUND(I547*H547,2)</f>
        <v>0</v>
      </c>
      <c r="BL547" s="16" t="s">
        <v>135</v>
      </c>
      <c r="BM547" s="142" t="s">
        <v>449</v>
      </c>
    </row>
    <row r="548" spans="2:65" s="1" customFormat="1" ht="19.5">
      <c r="B548" s="31"/>
      <c r="D548" s="144" t="s">
        <v>137</v>
      </c>
      <c r="F548" s="145" t="s">
        <v>450</v>
      </c>
      <c r="I548" s="146"/>
      <c r="L548" s="31"/>
      <c r="M548" s="147"/>
      <c r="T548" s="55"/>
      <c r="AT548" s="16" t="s">
        <v>137</v>
      </c>
      <c r="AU548" s="16" t="s">
        <v>90</v>
      </c>
    </row>
    <row r="549" spans="2:65" s="12" customFormat="1" ht="11.25">
      <c r="B549" s="148"/>
      <c r="D549" s="144" t="s">
        <v>139</v>
      </c>
      <c r="E549" s="149" t="s">
        <v>1</v>
      </c>
      <c r="F549" s="150" t="s">
        <v>140</v>
      </c>
      <c r="H549" s="149" t="s">
        <v>1</v>
      </c>
      <c r="I549" s="151"/>
      <c r="L549" s="148"/>
      <c r="M549" s="152"/>
      <c r="T549" s="153"/>
      <c r="AT549" s="149" t="s">
        <v>139</v>
      </c>
      <c r="AU549" s="149" t="s">
        <v>90</v>
      </c>
      <c r="AV549" s="12" t="s">
        <v>88</v>
      </c>
      <c r="AW549" s="12" t="s">
        <v>36</v>
      </c>
      <c r="AX549" s="12" t="s">
        <v>80</v>
      </c>
      <c r="AY549" s="149" t="s">
        <v>128</v>
      </c>
    </row>
    <row r="550" spans="2:65" s="12" customFormat="1" ht="11.25">
      <c r="B550" s="148"/>
      <c r="D550" s="144" t="s">
        <v>139</v>
      </c>
      <c r="E550" s="149" t="s">
        <v>1</v>
      </c>
      <c r="F550" s="150" t="s">
        <v>141</v>
      </c>
      <c r="H550" s="149" t="s">
        <v>1</v>
      </c>
      <c r="I550" s="151"/>
      <c r="L550" s="148"/>
      <c r="M550" s="152"/>
      <c r="T550" s="153"/>
      <c r="AT550" s="149" t="s">
        <v>139</v>
      </c>
      <c r="AU550" s="149" t="s">
        <v>90</v>
      </c>
      <c r="AV550" s="12" t="s">
        <v>88</v>
      </c>
      <c r="AW550" s="12" t="s">
        <v>36</v>
      </c>
      <c r="AX550" s="12" t="s">
        <v>80</v>
      </c>
      <c r="AY550" s="149" t="s">
        <v>128</v>
      </c>
    </row>
    <row r="551" spans="2:65" s="13" customFormat="1" ht="11.25">
      <c r="B551" s="154"/>
      <c r="D551" s="144" t="s">
        <v>139</v>
      </c>
      <c r="E551" s="155" t="s">
        <v>1</v>
      </c>
      <c r="F551" s="156" t="s">
        <v>159</v>
      </c>
      <c r="H551" s="157">
        <v>158.4</v>
      </c>
      <c r="I551" s="158"/>
      <c r="L551" s="154"/>
      <c r="M551" s="159"/>
      <c r="T551" s="160"/>
      <c r="AT551" s="155" t="s">
        <v>139</v>
      </c>
      <c r="AU551" s="155" t="s">
        <v>90</v>
      </c>
      <c r="AV551" s="13" t="s">
        <v>90</v>
      </c>
      <c r="AW551" s="13" t="s">
        <v>36</v>
      </c>
      <c r="AX551" s="13" t="s">
        <v>80</v>
      </c>
      <c r="AY551" s="155" t="s">
        <v>128</v>
      </c>
    </row>
    <row r="552" spans="2:65" s="12" customFormat="1" ht="11.25">
      <c r="B552" s="148"/>
      <c r="D552" s="144" t="s">
        <v>139</v>
      </c>
      <c r="E552" s="149" t="s">
        <v>1</v>
      </c>
      <c r="F552" s="150" t="s">
        <v>143</v>
      </c>
      <c r="H552" s="149" t="s">
        <v>1</v>
      </c>
      <c r="I552" s="151"/>
      <c r="L552" s="148"/>
      <c r="M552" s="152"/>
      <c r="T552" s="153"/>
      <c r="AT552" s="149" t="s">
        <v>139</v>
      </c>
      <c r="AU552" s="149" t="s">
        <v>90</v>
      </c>
      <c r="AV552" s="12" t="s">
        <v>88</v>
      </c>
      <c r="AW552" s="12" t="s">
        <v>36</v>
      </c>
      <c r="AX552" s="12" t="s">
        <v>80</v>
      </c>
      <c r="AY552" s="149" t="s">
        <v>128</v>
      </c>
    </row>
    <row r="553" spans="2:65" s="13" customFormat="1" ht="11.25">
      <c r="B553" s="154"/>
      <c r="D553" s="144" t="s">
        <v>139</v>
      </c>
      <c r="E553" s="155" t="s">
        <v>1</v>
      </c>
      <c r="F553" s="156" t="s">
        <v>160</v>
      </c>
      <c r="H553" s="157">
        <v>118.8</v>
      </c>
      <c r="I553" s="158"/>
      <c r="L553" s="154"/>
      <c r="M553" s="159"/>
      <c r="T553" s="160"/>
      <c r="AT553" s="155" t="s">
        <v>139</v>
      </c>
      <c r="AU553" s="155" t="s">
        <v>90</v>
      </c>
      <c r="AV553" s="13" t="s">
        <v>90</v>
      </c>
      <c r="AW553" s="13" t="s">
        <v>36</v>
      </c>
      <c r="AX553" s="13" t="s">
        <v>80</v>
      </c>
      <c r="AY553" s="155" t="s">
        <v>128</v>
      </c>
    </row>
    <row r="554" spans="2:65" s="12" customFormat="1" ht="11.25">
      <c r="B554" s="148"/>
      <c r="D554" s="144" t="s">
        <v>139</v>
      </c>
      <c r="E554" s="149" t="s">
        <v>1</v>
      </c>
      <c r="F554" s="150" t="s">
        <v>145</v>
      </c>
      <c r="H554" s="149" t="s">
        <v>1</v>
      </c>
      <c r="I554" s="151"/>
      <c r="L554" s="148"/>
      <c r="M554" s="152"/>
      <c r="T554" s="153"/>
      <c r="AT554" s="149" t="s">
        <v>139</v>
      </c>
      <c r="AU554" s="149" t="s">
        <v>90</v>
      </c>
      <c r="AV554" s="12" t="s">
        <v>88</v>
      </c>
      <c r="AW554" s="12" t="s">
        <v>36</v>
      </c>
      <c r="AX554" s="12" t="s">
        <v>80</v>
      </c>
      <c r="AY554" s="149" t="s">
        <v>128</v>
      </c>
    </row>
    <row r="555" spans="2:65" s="13" customFormat="1" ht="11.25">
      <c r="B555" s="154"/>
      <c r="D555" s="144" t="s">
        <v>139</v>
      </c>
      <c r="E555" s="155" t="s">
        <v>1</v>
      </c>
      <c r="F555" s="156" t="s">
        <v>161</v>
      </c>
      <c r="H555" s="157">
        <v>184.8</v>
      </c>
      <c r="I555" s="158"/>
      <c r="L555" s="154"/>
      <c r="M555" s="159"/>
      <c r="T555" s="160"/>
      <c r="AT555" s="155" t="s">
        <v>139</v>
      </c>
      <c r="AU555" s="155" t="s">
        <v>90</v>
      </c>
      <c r="AV555" s="13" t="s">
        <v>90</v>
      </c>
      <c r="AW555" s="13" t="s">
        <v>36</v>
      </c>
      <c r="AX555" s="13" t="s">
        <v>80</v>
      </c>
      <c r="AY555" s="155" t="s">
        <v>128</v>
      </c>
    </row>
    <row r="556" spans="2:65" s="12" customFormat="1" ht="11.25">
      <c r="B556" s="148"/>
      <c r="D556" s="144" t="s">
        <v>139</v>
      </c>
      <c r="E556" s="149" t="s">
        <v>1</v>
      </c>
      <c r="F556" s="150" t="s">
        <v>147</v>
      </c>
      <c r="H556" s="149" t="s">
        <v>1</v>
      </c>
      <c r="I556" s="151"/>
      <c r="L556" s="148"/>
      <c r="M556" s="152"/>
      <c r="T556" s="153"/>
      <c r="AT556" s="149" t="s">
        <v>139</v>
      </c>
      <c r="AU556" s="149" t="s">
        <v>90</v>
      </c>
      <c r="AV556" s="12" t="s">
        <v>88</v>
      </c>
      <c r="AW556" s="12" t="s">
        <v>36</v>
      </c>
      <c r="AX556" s="12" t="s">
        <v>80</v>
      </c>
      <c r="AY556" s="149" t="s">
        <v>128</v>
      </c>
    </row>
    <row r="557" spans="2:65" s="13" customFormat="1" ht="11.25">
      <c r="B557" s="154"/>
      <c r="D557" s="144" t="s">
        <v>139</v>
      </c>
      <c r="E557" s="155" t="s">
        <v>1</v>
      </c>
      <c r="F557" s="156" t="s">
        <v>162</v>
      </c>
      <c r="H557" s="157">
        <v>50.4</v>
      </c>
      <c r="I557" s="158"/>
      <c r="L557" s="154"/>
      <c r="M557" s="159"/>
      <c r="T557" s="160"/>
      <c r="AT557" s="155" t="s">
        <v>139</v>
      </c>
      <c r="AU557" s="155" t="s">
        <v>90</v>
      </c>
      <c r="AV557" s="13" t="s">
        <v>90</v>
      </c>
      <c r="AW557" s="13" t="s">
        <v>36</v>
      </c>
      <c r="AX557" s="13" t="s">
        <v>80</v>
      </c>
      <c r="AY557" s="155" t="s">
        <v>128</v>
      </c>
    </row>
    <row r="558" spans="2:65" s="14" customFormat="1" ht="11.25">
      <c r="B558" s="161"/>
      <c r="D558" s="144" t="s">
        <v>139</v>
      </c>
      <c r="E558" s="162" t="s">
        <v>1</v>
      </c>
      <c r="F558" s="163" t="s">
        <v>149</v>
      </c>
      <c r="H558" s="164">
        <v>512.4</v>
      </c>
      <c r="I558" s="165"/>
      <c r="L558" s="161"/>
      <c r="M558" s="166"/>
      <c r="T558" s="167"/>
      <c r="AT558" s="162" t="s">
        <v>139</v>
      </c>
      <c r="AU558" s="162" t="s">
        <v>90</v>
      </c>
      <c r="AV558" s="14" t="s">
        <v>135</v>
      </c>
      <c r="AW558" s="14" t="s">
        <v>36</v>
      </c>
      <c r="AX558" s="14" t="s">
        <v>88</v>
      </c>
      <c r="AY558" s="162" t="s">
        <v>128</v>
      </c>
    </row>
    <row r="559" spans="2:65" s="1" customFormat="1" ht="33" customHeight="1">
      <c r="B559" s="31"/>
      <c r="C559" s="131" t="s">
        <v>451</v>
      </c>
      <c r="D559" s="131" t="s">
        <v>130</v>
      </c>
      <c r="E559" s="132" t="s">
        <v>452</v>
      </c>
      <c r="F559" s="133" t="s">
        <v>453</v>
      </c>
      <c r="G559" s="134" t="s">
        <v>133</v>
      </c>
      <c r="H559" s="135">
        <v>512.4</v>
      </c>
      <c r="I559" s="136"/>
      <c r="J559" s="137">
        <f>ROUND(I559*H559,2)</f>
        <v>0</v>
      </c>
      <c r="K559" s="133" t="s">
        <v>134</v>
      </c>
      <c r="L559" s="31"/>
      <c r="M559" s="138" t="s">
        <v>1</v>
      </c>
      <c r="N559" s="139" t="s">
        <v>45</v>
      </c>
      <c r="P559" s="140">
        <f>O559*H559</f>
        <v>0</v>
      </c>
      <c r="Q559" s="140">
        <v>0</v>
      </c>
      <c r="R559" s="140">
        <f>Q559*H559</f>
        <v>0</v>
      </c>
      <c r="S559" s="140">
        <v>0</v>
      </c>
      <c r="T559" s="141">
        <f>S559*H559</f>
        <v>0</v>
      </c>
      <c r="AR559" s="142" t="s">
        <v>135</v>
      </c>
      <c r="AT559" s="142" t="s">
        <v>130</v>
      </c>
      <c r="AU559" s="142" t="s">
        <v>90</v>
      </c>
      <c r="AY559" s="16" t="s">
        <v>128</v>
      </c>
      <c r="BE559" s="143">
        <f>IF(N559="základní",J559,0)</f>
        <v>0</v>
      </c>
      <c r="BF559" s="143">
        <f>IF(N559="snížená",J559,0)</f>
        <v>0</v>
      </c>
      <c r="BG559" s="143">
        <f>IF(N559="zákl. přenesená",J559,0)</f>
        <v>0</v>
      </c>
      <c r="BH559" s="143">
        <f>IF(N559="sníž. přenesená",J559,0)</f>
        <v>0</v>
      </c>
      <c r="BI559" s="143">
        <f>IF(N559="nulová",J559,0)</f>
        <v>0</v>
      </c>
      <c r="BJ559" s="16" t="s">
        <v>88</v>
      </c>
      <c r="BK559" s="143">
        <f>ROUND(I559*H559,2)</f>
        <v>0</v>
      </c>
      <c r="BL559" s="16" t="s">
        <v>135</v>
      </c>
      <c r="BM559" s="142" t="s">
        <v>454</v>
      </c>
    </row>
    <row r="560" spans="2:65" s="1" customFormat="1" ht="29.25">
      <c r="B560" s="31"/>
      <c r="D560" s="144" t="s">
        <v>137</v>
      </c>
      <c r="F560" s="145" t="s">
        <v>455</v>
      </c>
      <c r="I560" s="146"/>
      <c r="L560" s="31"/>
      <c r="M560" s="147"/>
      <c r="T560" s="55"/>
      <c r="AT560" s="16" t="s">
        <v>137</v>
      </c>
      <c r="AU560" s="16" t="s">
        <v>90</v>
      </c>
    </row>
    <row r="561" spans="2:65" s="12" customFormat="1" ht="11.25">
      <c r="B561" s="148"/>
      <c r="D561" s="144" t="s">
        <v>139</v>
      </c>
      <c r="E561" s="149" t="s">
        <v>1</v>
      </c>
      <c r="F561" s="150" t="s">
        <v>140</v>
      </c>
      <c r="H561" s="149" t="s">
        <v>1</v>
      </c>
      <c r="I561" s="151"/>
      <c r="L561" s="148"/>
      <c r="M561" s="152"/>
      <c r="T561" s="153"/>
      <c r="AT561" s="149" t="s">
        <v>139</v>
      </c>
      <c r="AU561" s="149" t="s">
        <v>90</v>
      </c>
      <c r="AV561" s="12" t="s">
        <v>88</v>
      </c>
      <c r="AW561" s="12" t="s">
        <v>36</v>
      </c>
      <c r="AX561" s="12" t="s">
        <v>80</v>
      </c>
      <c r="AY561" s="149" t="s">
        <v>128</v>
      </c>
    </row>
    <row r="562" spans="2:65" s="12" customFormat="1" ht="11.25">
      <c r="B562" s="148"/>
      <c r="D562" s="144" t="s">
        <v>139</v>
      </c>
      <c r="E562" s="149" t="s">
        <v>1</v>
      </c>
      <c r="F562" s="150" t="s">
        <v>141</v>
      </c>
      <c r="H562" s="149" t="s">
        <v>1</v>
      </c>
      <c r="I562" s="151"/>
      <c r="L562" s="148"/>
      <c r="M562" s="152"/>
      <c r="T562" s="153"/>
      <c r="AT562" s="149" t="s">
        <v>139</v>
      </c>
      <c r="AU562" s="149" t="s">
        <v>90</v>
      </c>
      <c r="AV562" s="12" t="s">
        <v>88</v>
      </c>
      <c r="AW562" s="12" t="s">
        <v>36</v>
      </c>
      <c r="AX562" s="12" t="s">
        <v>80</v>
      </c>
      <c r="AY562" s="149" t="s">
        <v>128</v>
      </c>
    </row>
    <row r="563" spans="2:65" s="13" customFormat="1" ht="11.25">
      <c r="B563" s="154"/>
      <c r="D563" s="144" t="s">
        <v>139</v>
      </c>
      <c r="E563" s="155" t="s">
        <v>1</v>
      </c>
      <c r="F563" s="156" t="s">
        <v>159</v>
      </c>
      <c r="H563" s="157">
        <v>158.4</v>
      </c>
      <c r="I563" s="158"/>
      <c r="L563" s="154"/>
      <c r="M563" s="159"/>
      <c r="T563" s="160"/>
      <c r="AT563" s="155" t="s">
        <v>139</v>
      </c>
      <c r="AU563" s="155" t="s">
        <v>90</v>
      </c>
      <c r="AV563" s="13" t="s">
        <v>90</v>
      </c>
      <c r="AW563" s="13" t="s">
        <v>36</v>
      </c>
      <c r="AX563" s="13" t="s">
        <v>80</v>
      </c>
      <c r="AY563" s="155" t="s">
        <v>128</v>
      </c>
    </row>
    <row r="564" spans="2:65" s="12" customFormat="1" ht="11.25">
      <c r="B564" s="148"/>
      <c r="D564" s="144" t="s">
        <v>139</v>
      </c>
      <c r="E564" s="149" t="s">
        <v>1</v>
      </c>
      <c r="F564" s="150" t="s">
        <v>143</v>
      </c>
      <c r="H564" s="149" t="s">
        <v>1</v>
      </c>
      <c r="I564" s="151"/>
      <c r="L564" s="148"/>
      <c r="M564" s="152"/>
      <c r="T564" s="153"/>
      <c r="AT564" s="149" t="s">
        <v>139</v>
      </c>
      <c r="AU564" s="149" t="s">
        <v>90</v>
      </c>
      <c r="AV564" s="12" t="s">
        <v>88</v>
      </c>
      <c r="AW564" s="12" t="s">
        <v>36</v>
      </c>
      <c r="AX564" s="12" t="s">
        <v>80</v>
      </c>
      <c r="AY564" s="149" t="s">
        <v>128</v>
      </c>
    </row>
    <row r="565" spans="2:65" s="13" customFormat="1" ht="11.25">
      <c r="B565" s="154"/>
      <c r="D565" s="144" t="s">
        <v>139</v>
      </c>
      <c r="E565" s="155" t="s">
        <v>1</v>
      </c>
      <c r="F565" s="156" t="s">
        <v>160</v>
      </c>
      <c r="H565" s="157">
        <v>118.8</v>
      </c>
      <c r="I565" s="158"/>
      <c r="L565" s="154"/>
      <c r="M565" s="159"/>
      <c r="T565" s="160"/>
      <c r="AT565" s="155" t="s">
        <v>139</v>
      </c>
      <c r="AU565" s="155" t="s">
        <v>90</v>
      </c>
      <c r="AV565" s="13" t="s">
        <v>90</v>
      </c>
      <c r="AW565" s="13" t="s">
        <v>36</v>
      </c>
      <c r="AX565" s="13" t="s">
        <v>80</v>
      </c>
      <c r="AY565" s="155" t="s">
        <v>128</v>
      </c>
    </row>
    <row r="566" spans="2:65" s="12" customFormat="1" ht="11.25">
      <c r="B566" s="148"/>
      <c r="D566" s="144" t="s">
        <v>139</v>
      </c>
      <c r="E566" s="149" t="s">
        <v>1</v>
      </c>
      <c r="F566" s="150" t="s">
        <v>145</v>
      </c>
      <c r="H566" s="149" t="s">
        <v>1</v>
      </c>
      <c r="I566" s="151"/>
      <c r="L566" s="148"/>
      <c r="M566" s="152"/>
      <c r="T566" s="153"/>
      <c r="AT566" s="149" t="s">
        <v>139</v>
      </c>
      <c r="AU566" s="149" t="s">
        <v>90</v>
      </c>
      <c r="AV566" s="12" t="s">
        <v>88</v>
      </c>
      <c r="AW566" s="12" t="s">
        <v>36</v>
      </c>
      <c r="AX566" s="12" t="s">
        <v>80</v>
      </c>
      <c r="AY566" s="149" t="s">
        <v>128</v>
      </c>
    </row>
    <row r="567" spans="2:65" s="13" customFormat="1" ht="11.25">
      <c r="B567" s="154"/>
      <c r="D567" s="144" t="s">
        <v>139</v>
      </c>
      <c r="E567" s="155" t="s">
        <v>1</v>
      </c>
      <c r="F567" s="156" t="s">
        <v>161</v>
      </c>
      <c r="H567" s="157">
        <v>184.8</v>
      </c>
      <c r="I567" s="158"/>
      <c r="L567" s="154"/>
      <c r="M567" s="159"/>
      <c r="T567" s="160"/>
      <c r="AT567" s="155" t="s">
        <v>139</v>
      </c>
      <c r="AU567" s="155" t="s">
        <v>90</v>
      </c>
      <c r="AV567" s="13" t="s">
        <v>90</v>
      </c>
      <c r="AW567" s="13" t="s">
        <v>36</v>
      </c>
      <c r="AX567" s="13" t="s">
        <v>80</v>
      </c>
      <c r="AY567" s="155" t="s">
        <v>128</v>
      </c>
    </row>
    <row r="568" spans="2:65" s="12" customFormat="1" ht="11.25">
      <c r="B568" s="148"/>
      <c r="D568" s="144" t="s">
        <v>139</v>
      </c>
      <c r="E568" s="149" t="s">
        <v>1</v>
      </c>
      <c r="F568" s="150" t="s">
        <v>147</v>
      </c>
      <c r="H568" s="149" t="s">
        <v>1</v>
      </c>
      <c r="I568" s="151"/>
      <c r="L568" s="148"/>
      <c r="M568" s="152"/>
      <c r="T568" s="153"/>
      <c r="AT568" s="149" t="s">
        <v>139</v>
      </c>
      <c r="AU568" s="149" t="s">
        <v>90</v>
      </c>
      <c r="AV568" s="12" t="s">
        <v>88</v>
      </c>
      <c r="AW568" s="12" t="s">
        <v>36</v>
      </c>
      <c r="AX568" s="12" t="s">
        <v>80</v>
      </c>
      <c r="AY568" s="149" t="s">
        <v>128</v>
      </c>
    </row>
    <row r="569" spans="2:65" s="13" customFormat="1" ht="11.25">
      <c r="B569" s="154"/>
      <c r="D569" s="144" t="s">
        <v>139</v>
      </c>
      <c r="E569" s="155" t="s">
        <v>1</v>
      </c>
      <c r="F569" s="156" t="s">
        <v>162</v>
      </c>
      <c r="H569" s="157">
        <v>50.4</v>
      </c>
      <c r="I569" s="158"/>
      <c r="L569" s="154"/>
      <c r="M569" s="159"/>
      <c r="T569" s="160"/>
      <c r="AT569" s="155" t="s">
        <v>139</v>
      </c>
      <c r="AU569" s="155" t="s">
        <v>90</v>
      </c>
      <c r="AV569" s="13" t="s">
        <v>90</v>
      </c>
      <c r="AW569" s="13" t="s">
        <v>36</v>
      </c>
      <c r="AX569" s="13" t="s">
        <v>80</v>
      </c>
      <c r="AY569" s="155" t="s">
        <v>128</v>
      </c>
    </row>
    <row r="570" spans="2:65" s="14" customFormat="1" ht="11.25">
      <c r="B570" s="161"/>
      <c r="D570" s="144" t="s">
        <v>139</v>
      </c>
      <c r="E570" s="162" t="s">
        <v>1</v>
      </c>
      <c r="F570" s="163" t="s">
        <v>149</v>
      </c>
      <c r="H570" s="164">
        <v>512.4</v>
      </c>
      <c r="I570" s="165"/>
      <c r="L570" s="161"/>
      <c r="M570" s="166"/>
      <c r="T570" s="167"/>
      <c r="AT570" s="162" t="s">
        <v>139</v>
      </c>
      <c r="AU570" s="162" t="s">
        <v>90</v>
      </c>
      <c r="AV570" s="14" t="s">
        <v>135</v>
      </c>
      <c r="AW570" s="14" t="s">
        <v>36</v>
      </c>
      <c r="AX570" s="14" t="s">
        <v>88</v>
      </c>
      <c r="AY570" s="162" t="s">
        <v>128</v>
      </c>
    </row>
    <row r="571" spans="2:65" s="11" customFormat="1" ht="22.9" customHeight="1">
      <c r="B571" s="119"/>
      <c r="D571" s="120" t="s">
        <v>79</v>
      </c>
      <c r="E571" s="129" t="s">
        <v>175</v>
      </c>
      <c r="F571" s="129" t="s">
        <v>456</v>
      </c>
      <c r="I571" s="122"/>
      <c r="J571" s="130">
        <f>BK571</f>
        <v>0</v>
      </c>
      <c r="L571" s="119"/>
      <c r="M571" s="124"/>
      <c r="P571" s="125">
        <f>SUM(P572:P579)</f>
        <v>0</v>
      </c>
      <c r="R571" s="125">
        <f>SUM(R572:R579)</f>
        <v>7.0111999999999994E-2</v>
      </c>
      <c r="T571" s="126">
        <f>SUM(T572:T579)</f>
        <v>0</v>
      </c>
      <c r="AR571" s="120" t="s">
        <v>88</v>
      </c>
      <c r="AT571" s="127" t="s">
        <v>79</v>
      </c>
      <c r="AU571" s="127" t="s">
        <v>88</v>
      </c>
      <c r="AY571" s="120" t="s">
        <v>128</v>
      </c>
      <c r="BK571" s="128">
        <f>SUM(BK572:BK579)</f>
        <v>0</v>
      </c>
    </row>
    <row r="572" spans="2:65" s="1" customFormat="1" ht="16.5" customHeight="1">
      <c r="B572" s="31"/>
      <c r="C572" s="131" t="s">
        <v>457</v>
      </c>
      <c r="D572" s="131" t="s">
        <v>130</v>
      </c>
      <c r="E572" s="132" t="s">
        <v>458</v>
      </c>
      <c r="F572" s="133" t="s">
        <v>459</v>
      </c>
      <c r="G572" s="134" t="s">
        <v>133</v>
      </c>
      <c r="H572" s="135">
        <v>8.7639999999999993</v>
      </c>
      <c r="I572" s="136"/>
      <c r="J572" s="137">
        <f>ROUND(I572*H572,2)</f>
        <v>0</v>
      </c>
      <c r="K572" s="133" t="s">
        <v>1</v>
      </c>
      <c r="L572" s="31"/>
      <c r="M572" s="138" t="s">
        <v>1</v>
      </c>
      <c r="N572" s="139" t="s">
        <v>45</v>
      </c>
      <c r="P572" s="140">
        <f>O572*H572</f>
        <v>0</v>
      </c>
      <c r="Q572" s="140">
        <v>8.0000000000000002E-3</v>
      </c>
      <c r="R572" s="140">
        <f>Q572*H572</f>
        <v>7.0111999999999994E-2</v>
      </c>
      <c r="S572" s="140">
        <v>0</v>
      </c>
      <c r="T572" s="141">
        <f>S572*H572</f>
        <v>0</v>
      </c>
      <c r="AR572" s="142" t="s">
        <v>135</v>
      </c>
      <c r="AT572" s="142" t="s">
        <v>130</v>
      </c>
      <c r="AU572" s="142" t="s">
        <v>90</v>
      </c>
      <c r="AY572" s="16" t="s">
        <v>128</v>
      </c>
      <c r="BE572" s="143">
        <f>IF(N572="základní",J572,0)</f>
        <v>0</v>
      </c>
      <c r="BF572" s="143">
        <f>IF(N572="snížená",J572,0)</f>
        <v>0</v>
      </c>
      <c r="BG572" s="143">
        <f>IF(N572="zákl. přenesená",J572,0)</f>
        <v>0</v>
      </c>
      <c r="BH572" s="143">
        <f>IF(N572="sníž. přenesená",J572,0)</f>
        <v>0</v>
      </c>
      <c r="BI572" s="143">
        <f>IF(N572="nulová",J572,0)</f>
        <v>0</v>
      </c>
      <c r="BJ572" s="16" t="s">
        <v>88</v>
      </c>
      <c r="BK572" s="143">
        <f>ROUND(I572*H572,2)</f>
        <v>0</v>
      </c>
      <c r="BL572" s="16" t="s">
        <v>135</v>
      </c>
      <c r="BM572" s="142" t="s">
        <v>460</v>
      </c>
    </row>
    <row r="573" spans="2:65" s="1" customFormat="1" ht="19.5">
      <c r="B573" s="31"/>
      <c r="D573" s="144" t="s">
        <v>137</v>
      </c>
      <c r="F573" s="145" t="s">
        <v>461</v>
      </c>
      <c r="I573" s="146"/>
      <c r="L573" s="31"/>
      <c r="M573" s="147"/>
      <c r="T573" s="55"/>
      <c r="AT573" s="16" t="s">
        <v>137</v>
      </c>
      <c r="AU573" s="16" t="s">
        <v>90</v>
      </c>
    </row>
    <row r="574" spans="2:65" s="12" customFormat="1" ht="11.25">
      <c r="B574" s="148"/>
      <c r="D574" s="144" t="s">
        <v>139</v>
      </c>
      <c r="E574" s="149" t="s">
        <v>1</v>
      </c>
      <c r="F574" s="150" t="s">
        <v>462</v>
      </c>
      <c r="H574" s="149" t="s">
        <v>1</v>
      </c>
      <c r="I574" s="151"/>
      <c r="L574" s="148"/>
      <c r="M574" s="152"/>
      <c r="T574" s="153"/>
      <c r="AT574" s="149" t="s">
        <v>139</v>
      </c>
      <c r="AU574" s="149" t="s">
        <v>90</v>
      </c>
      <c r="AV574" s="12" t="s">
        <v>88</v>
      </c>
      <c r="AW574" s="12" t="s">
        <v>36</v>
      </c>
      <c r="AX574" s="12" t="s">
        <v>80</v>
      </c>
      <c r="AY574" s="149" t="s">
        <v>128</v>
      </c>
    </row>
    <row r="575" spans="2:65" s="12" customFormat="1" ht="11.25">
      <c r="B575" s="148"/>
      <c r="D575" s="144" t="s">
        <v>139</v>
      </c>
      <c r="E575" s="149" t="s">
        <v>1</v>
      </c>
      <c r="F575" s="150" t="s">
        <v>463</v>
      </c>
      <c r="H575" s="149" t="s">
        <v>1</v>
      </c>
      <c r="I575" s="151"/>
      <c r="L575" s="148"/>
      <c r="M575" s="152"/>
      <c r="T575" s="153"/>
      <c r="AT575" s="149" t="s">
        <v>139</v>
      </c>
      <c r="AU575" s="149" t="s">
        <v>90</v>
      </c>
      <c r="AV575" s="12" t="s">
        <v>88</v>
      </c>
      <c r="AW575" s="12" t="s">
        <v>36</v>
      </c>
      <c r="AX575" s="12" t="s">
        <v>80</v>
      </c>
      <c r="AY575" s="149" t="s">
        <v>128</v>
      </c>
    </row>
    <row r="576" spans="2:65" s="13" customFormat="1" ht="11.25">
      <c r="B576" s="154"/>
      <c r="D576" s="144" t="s">
        <v>139</v>
      </c>
      <c r="E576" s="155" t="s">
        <v>1</v>
      </c>
      <c r="F576" s="156" t="s">
        <v>464</v>
      </c>
      <c r="H576" s="157">
        <v>2.484</v>
      </c>
      <c r="I576" s="158"/>
      <c r="L576" s="154"/>
      <c r="M576" s="159"/>
      <c r="T576" s="160"/>
      <c r="AT576" s="155" t="s">
        <v>139</v>
      </c>
      <c r="AU576" s="155" t="s">
        <v>90</v>
      </c>
      <c r="AV576" s="13" t="s">
        <v>90</v>
      </c>
      <c r="AW576" s="13" t="s">
        <v>36</v>
      </c>
      <c r="AX576" s="13" t="s">
        <v>80</v>
      </c>
      <c r="AY576" s="155" t="s">
        <v>128</v>
      </c>
    </row>
    <row r="577" spans="2:65" s="12" customFormat="1" ht="11.25">
      <c r="B577" s="148"/>
      <c r="D577" s="144" t="s">
        <v>139</v>
      </c>
      <c r="E577" s="149" t="s">
        <v>1</v>
      </c>
      <c r="F577" s="150" t="s">
        <v>465</v>
      </c>
      <c r="H577" s="149" t="s">
        <v>1</v>
      </c>
      <c r="I577" s="151"/>
      <c r="L577" s="148"/>
      <c r="M577" s="152"/>
      <c r="T577" s="153"/>
      <c r="AT577" s="149" t="s">
        <v>139</v>
      </c>
      <c r="AU577" s="149" t="s">
        <v>90</v>
      </c>
      <c r="AV577" s="12" t="s">
        <v>88</v>
      </c>
      <c r="AW577" s="12" t="s">
        <v>36</v>
      </c>
      <c r="AX577" s="12" t="s">
        <v>80</v>
      </c>
      <c r="AY577" s="149" t="s">
        <v>128</v>
      </c>
    </row>
    <row r="578" spans="2:65" s="13" customFormat="1" ht="11.25">
      <c r="B578" s="154"/>
      <c r="D578" s="144" t="s">
        <v>139</v>
      </c>
      <c r="E578" s="155" t="s">
        <v>1</v>
      </c>
      <c r="F578" s="156" t="s">
        <v>466</v>
      </c>
      <c r="H578" s="157">
        <v>6.28</v>
      </c>
      <c r="I578" s="158"/>
      <c r="L578" s="154"/>
      <c r="M578" s="159"/>
      <c r="T578" s="160"/>
      <c r="AT578" s="155" t="s">
        <v>139</v>
      </c>
      <c r="AU578" s="155" t="s">
        <v>90</v>
      </c>
      <c r="AV578" s="13" t="s">
        <v>90</v>
      </c>
      <c r="AW578" s="13" t="s">
        <v>36</v>
      </c>
      <c r="AX578" s="13" t="s">
        <v>80</v>
      </c>
      <c r="AY578" s="155" t="s">
        <v>128</v>
      </c>
    </row>
    <row r="579" spans="2:65" s="14" customFormat="1" ht="11.25">
      <c r="B579" s="161"/>
      <c r="D579" s="144" t="s">
        <v>139</v>
      </c>
      <c r="E579" s="162" t="s">
        <v>1</v>
      </c>
      <c r="F579" s="163" t="s">
        <v>149</v>
      </c>
      <c r="H579" s="164">
        <v>8.7639999999999993</v>
      </c>
      <c r="I579" s="165"/>
      <c r="L579" s="161"/>
      <c r="M579" s="166"/>
      <c r="T579" s="167"/>
      <c r="AT579" s="162" t="s">
        <v>139</v>
      </c>
      <c r="AU579" s="162" t="s">
        <v>90</v>
      </c>
      <c r="AV579" s="14" t="s">
        <v>135</v>
      </c>
      <c r="AW579" s="14" t="s">
        <v>36</v>
      </c>
      <c r="AX579" s="14" t="s">
        <v>88</v>
      </c>
      <c r="AY579" s="162" t="s">
        <v>128</v>
      </c>
    </row>
    <row r="580" spans="2:65" s="11" customFormat="1" ht="22.9" customHeight="1">
      <c r="B580" s="119"/>
      <c r="D580" s="120" t="s">
        <v>79</v>
      </c>
      <c r="E580" s="129" t="s">
        <v>190</v>
      </c>
      <c r="F580" s="129" t="s">
        <v>467</v>
      </c>
      <c r="I580" s="122"/>
      <c r="J580" s="130">
        <f>BK580</f>
        <v>0</v>
      </c>
      <c r="L580" s="119"/>
      <c r="M580" s="124"/>
      <c r="P580" s="125">
        <f>SUM(P581:P842)</f>
        <v>0</v>
      </c>
      <c r="R580" s="125">
        <f>SUM(R581:R842)</f>
        <v>41.244536500000002</v>
      </c>
      <c r="T580" s="126">
        <f>SUM(T581:T842)</f>
        <v>0.6</v>
      </c>
      <c r="AR580" s="120" t="s">
        <v>88</v>
      </c>
      <c r="AT580" s="127" t="s">
        <v>79</v>
      </c>
      <c r="AU580" s="127" t="s">
        <v>88</v>
      </c>
      <c r="AY580" s="120" t="s">
        <v>128</v>
      </c>
      <c r="BK580" s="128">
        <f>SUM(BK581:BK842)</f>
        <v>0</v>
      </c>
    </row>
    <row r="581" spans="2:65" s="1" customFormat="1" ht="33" customHeight="1">
      <c r="B581" s="31"/>
      <c r="C581" s="131" t="s">
        <v>468</v>
      </c>
      <c r="D581" s="131" t="s">
        <v>130</v>
      </c>
      <c r="E581" s="132" t="s">
        <v>469</v>
      </c>
      <c r="F581" s="133" t="s">
        <v>470</v>
      </c>
      <c r="G581" s="134" t="s">
        <v>170</v>
      </c>
      <c r="H581" s="135">
        <v>24</v>
      </c>
      <c r="I581" s="136"/>
      <c r="J581" s="137">
        <f>ROUND(I581*H581,2)</f>
        <v>0</v>
      </c>
      <c r="K581" s="133" t="s">
        <v>134</v>
      </c>
      <c r="L581" s="31"/>
      <c r="M581" s="138" t="s">
        <v>1</v>
      </c>
      <c r="N581" s="139" t="s">
        <v>45</v>
      </c>
      <c r="P581" s="140">
        <f>O581*H581</f>
        <v>0</v>
      </c>
      <c r="Q581" s="140">
        <v>3.0000000000000001E-5</v>
      </c>
      <c r="R581" s="140">
        <f>Q581*H581</f>
        <v>7.2000000000000005E-4</v>
      </c>
      <c r="S581" s="140">
        <v>0</v>
      </c>
      <c r="T581" s="141">
        <f>S581*H581</f>
        <v>0</v>
      </c>
      <c r="AR581" s="142" t="s">
        <v>135</v>
      </c>
      <c r="AT581" s="142" t="s">
        <v>130</v>
      </c>
      <c r="AU581" s="142" t="s">
        <v>90</v>
      </c>
      <c r="AY581" s="16" t="s">
        <v>128</v>
      </c>
      <c r="BE581" s="143">
        <f>IF(N581="základní",J581,0)</f>
        <v>0</v>
      </c>
      <c r="BF581" s="143">
        <f>IF(N581="snížená",J581,0)</f>
        <v>0</v>
      </c>
      <c r="BG581" s="143">
        <f>IF(N581="zákl. přenesená",J581,0)</f>
        <v>0</v>
      </c>
      <c r="BH581" s="143">
        <f>IF(N581="sníž. přenesená",J581,0)</f>
        <v>0</v>
      </c>
      <c r="BI581" s="143">
        <f>IF(N581="nulová",J581,0)</f>
        <v>0</v>
      </c>
      <c r="BJ581" s="16" t="s">
        <v>88</v>
      </c>
      <c r="BK581" s="143">
        <f>ROUND(I581*H581,2)</f>
        <v>0</v>
      </c>
      <c r="BL581" s="16" t="s">
        <v>135</v>
      </c>
      <c r="BM581" s="142" t="s">
        <v>471</v>
      </c>
    </row>
    <row r="582" spans="2:65" s="1" customFormat="1" ht="19.5">
      <c r="B582" s="31"/>
      <c r="D582" s="144" t="s">
        <v>137</v>
      </c>
      <c r="F582" s="145" t="s">
        <v>472</v>
      </c>
      <c r="I582" s="146"/>
      <c r="L582" s="31"/>
      <c r="M582" s="147"/>
      <c r="T582" s="55"/>
      <c r="AT582" s="16" t="s">
        <v>137</v>
      </c>
      <c r="AU582" s="16" t="s">
        <v>90</v>
      </c>
    </row>
    <row r="583" spans="2:65" s="12" customFormat="1" ht="11.25">
      <c r="B583" s="148"/>
      <c r="D583" s="144" t="s">
        <v>139</v>
      </c>
      <c r="E583" s="149" t="s">
        <v>1</v>
      </c>
      <c r="F583" s="150" t="s">
        <v>473</v>
      </c>
      <c r="H583" s="149" t="s">
        <v>1</v>
      </c>
      <c r="I583" s="151"/>
      <c r="L583" s="148"/>
      <c r="M583" s="152"/>
      <c r="T583" s="153"/>
      <c r="AT583" s="149" t="s">
        <v>139</v>
      </c>
      <c r="AU583" s="149" t="s">
        <v>90</v>
      </c>
      <c r="AV583" s="12" t="s">
        <v>88</v>
      </c>
      <c r="AW583" s="12" t="s">
        <v>36</v>
      </c>
      <c r="AX583" s="12" t="s">
        <v>80</v>
      </c>
      <c r="AY583" s="149" t="s">
        <v>128</v>
      </c>
    </row>
    <row r="584" spans="2:65" s="12" customFormat="1" ht="11.25">
      <c r="B584" s="148"/>
      <c r="D584" s="144" t="s">
        <v>139</v>
      </c>
      <c r="E584" s="149" t="s">
        <v>1</v>
      </c>
      <c r="F584" s="150" t="s">
        <v>147</v>
      </c>
      <c r="H584" s="149" t="s">
        <v>1</v>
      </c>
      <c r="I584" s="151"/>
      <c r="L584" s="148"/>
      <c r="M584" s="152"/>
      <c r="T584" s="153"/>
      <c r="AT584" s="149" t="s">
        <v>139</v>
      </c>
      <c r="AU584" s="149" t="s">
        <v>90</v>
      </c>
      <c r="AV584" s="12" t="s">
        <v>88</v>
      </c>
      <c r="AW584" s="12" t="s">
        <v>36</v>
      </c>
      <c r="AX584" s="12" t="s">
        <v>80</v>
      </c>
      <c r="AY584" s="149" t="s">
        <v>128</v>
      </c>
    </row>
    <row r="585" spans="2:65" s="13" customFormat="1" ht="11.25">
      <c r="B585" s="154"/>
      <c r="D585" s="144" t="s">
        <v>139</v>
      </c>
      <c r="E585" s="155" t="s">
        <v>1</v>
      </c>
      <c r="F585" s="156" t="s">
        <v>295</v>
      </c>
      <c r="H585" s="157">
        <v>24</v>
      </c>
      <c r="I585" s="158"/>
      <c r="L585" s="154"/>
      <c r="M585" s="159"/>
      <c r="T585" s="160"/>
      <c r="AT585" s="155" t="s">
        <v>139</v>
      </c>
      <c r="AU585" s="155" t="s">
        <v>90</v>
      </c>
      <c r="AV585" s="13" t="s">
        <v>90</v>
      </c>
      <c r="AW585" s="13" t="s">
        <v>36</v>
      </c>
      <c r="AX585" s="13" t="s">
        <v>80</v>
      </c>
      <c r="AY585" s="155" t="s">
        <v>128</v>
      </c>
    </row>
    <row r="586" spans="2:65" s="14" customFormat="1" ht="11.25">
      <c r="B586" s="161"/>
      <c r="D586" s="144" t="s">
        <v>139</v>
      </c>
      <c r="E586" s="162" t="s">
        <v>1</v>
      </c>
      <c r="F586" s="163" t="s">
        <v>149</v>
      </c>
      <c r="H586" s="164">
        <v>24</v>
      </c>
      <c r="I586" s="165"/>
      <c r="L586" s="161"/>
      <c r="M586" s="166"/>
      <c r="T586" s="167"/>
      <c r="AT586" s="162" t="s">
        <v>139</v>
      </c>
      <c r="AU586" s="162" t="s">
        <v>90</v>
      </c>
      <c r="AV586" s="14" t="s">
        <v>135</v>
      </c>
      <c r="AW586" s="14" t="s">
        <v>36</v>
      </c>
      <c r="AX586" s="14" t="s">
        <v>88</v>
      </c>
      <c r="AY586" s="162" t="s">
        <v>128</v>
      </c>
    </row>
    <row r="587" spans="2:65" s="1" customFormat="1" ht="24.2" customHeight="1">
      <c r="B587" s="31"/>
      <c r="C587" s="168" t="s">
        <v>474</v>
      </c>
      <c r="D587" s="168" t="s">
        <v>305</v>
      </c>
      <c r="E587" s="169" t="s">
        <v>475</v>
      </c>
      <c r="F587" s="170" t="s">
        <v>476</v>
      </c>
      <c r="G587" s="171" t="s">
        <v>170</v>
      </c>
      <c r="H587" s="172">
        <v>24.36</v>
      </c>
      <c r="I587" s="173"/>
      <c r="J587" s="174">
        <f>ROUND(I587*H587,2)</f>
        <v>0</v>
      </c>
      <c r="K587" s="170" t="s">
        <v>134</v>
      </c>
      <c r="L587" s="175"/>
      <c r="M587" s="176" t="s">
        <v>1</v>
      </c>
      <c r="N587" s="177" t="s">
        <v>45</v>
      </c>
      <c r="P587" s="140">
        <f>O587*H587</f>
        <v>0</v>
      </c>
      <c r="Q587" s="140">
        <v>2.4E-2</v>
      </c>
      <c r="R587" s="140">
        <f>Q587*H587</f>
        <v>0.58464000000000005</v>
      </c>
      <c r="S587" s="140">
        <v>0</v>
      </c>
      <c r="T587" s="141">
        <f>S587*H587</f>
        <v>0</v>
      </c>
      <c r="AR587" s="142" t="s">
        <v>190</v>
      </c>
      <c r="AT587" s="142" t="s">
        <v>305</v>
      </c>
      <c r="AU587" s="142" t="s">
        <v>90</v>
      </c>
      <c r="AY587" s="16" t="s">
        <v>128</v>
      </c>
      <c r="BE587" s="143">
        <f>IF(N587="základní",J587,0)</f>
        <v>0</v>
      </c>
      <c r="BF587" s="143">
        <f>IF(N587="snížená",J587,0)</f>
        <v>0</v>
      </c>
      <c r="BG587" s="143">
        <f>IF(N587="zákl. přenesená",J587,0)</f>
        <v>0</v>
      </c>
      <c r="BH587" s="143">
        <f>IF(N587="sníž. přenesená",J587,0)</f>
        <v>0</v>
      </c>
      <c r="BI587" s="143">
        <f>IF(N587="nulová",J587,0)</f>
        <v>0</v>
      </c>
      <c r="BJ587" s="16" t="s">
        <v>88</v>
      </c>
      <c r="BK587" s="143">
        <f>ROUND(I587*H587,2)</f>
        <v>0</v>
      </c>
      <c r="BL587" s="16" t="s">
        <v>135</v>
      </c>
      <c r="BM587" s="142" t="s">
        <v>477</v>
      </c>
    </row>
    <row r="588" spans="2:65" s="1" customFormat="1" ht="11.25">
      <c r="B588" s="31"/>
      <c r="D588" s="144" t="s">
        <v>137</v>
      </c>
      <c r="F588" s="145" t="s">
        <v>476</v>
      </c>
      <c r="I588" s="146"/>
      <c r="L588" s="31"/>
      <c r="M588" s="147"/>
      <c r="T588" s="55"/>
      <c r="AT588" s="16" t="s">
        <v>137</v>
      </c>
      <c r="AU588" s="16" t="s">
        <v>90</v>
      </c>
    </row>
    <row r="589" spans="2:65" s="12" customFormat="1" ht="11.25">
      <c r="B589" s="148"/>
      <c r="D589" s="144" t="s">
        <v>139</v>
      </c>
      <c r="E589" s="149" t="s">
        <v>1</v>
      </c>
      <c r="F589" s="150" t="s">
        <v>473</v>
      </c>
      <c r="H589" s="149" t="s">
        <v>1</v>
      </c>
      <c r="I589" s="151"/>
      <c r="L589" s="148"/>
      <c r="M589" s="152"/>
      <c r="T589" s="153"/>
      <c r="AT589" s="149" t="s">
        <v>139</v>
      </c>
      <c r="AU589" s="149" t="s">
        <v>90</v>
      </c>
      <c r="AV589" s="12" t="s">
        <v>88</v>
      </c>
      <c r="AW589" s="12" t="s">
        <v>36</v>
      </c>
      <c r="AX589" s="12" t="s">
        <v>80</v>
      </c>
      <c r="AY589" s="149" t="s">
        <v>128</v>
      </c>
    </row>
    <row r="590" spans="2:65" s="12" customFormat="1" ht="11.25">
      <c r="B590" s="148"/>
      <c r="D590" s="144" t="s">
        <v>139</v>
      </c>
      <c r="E590" s="149" t="s">
        <v>1</v>
      </c>
      <c r="F590" s="150" t="s">
        <v>147</v>
      </c>
      <c r="H590" s="149" t="s">
        <v>1</v>
      </c>
      <c r="I590" s="151"/>
      <c r="L590" s="148"/>
      <c r="M590" s="152"/>
      <c r="T590" s="153"/>
      <c r="AT590" s="149" t="s">
        <v>139</v>
      </c>
      <c r="AU590" s="149" t="s">
        <v>90</v>
      </c>
      <c r="AV590" s="12" t="s">
        <v>88</v>
      </c>
      <c r="AW590" s="12" t="s">
        <v>36</v>
      </c>
      <c r="AX590" s="12" t="s">
        <v>80</v>
      </c>
      <c r="AY590" s="149" t="s">
        <v>128</v>
      </c>
    </row>
    <row r="591" spans="2:65" s="13" customFormat="1" ht="11.25">
      <c r="B591" s="154"/>
      <c r="D591" s="144" t="s">
        <v>139</v>
      </c>
      <c r="E591" s="155" t="s">
        <v>1</v>
      </c>
      <c r="F591" s="156" t="s">
        <v>295</v>
      </c>
      <c r="H591" s="157">
        <v>24</v>
      </c>
      <c r="I591" s="158"/>
      <c r="L591" s="154"/>
      <c r="M591" s="159"/>
      <c r="T591" s="160"/>
      <c r="AT591" s="155" t="s">
        <v>139</v>
      </c>
      <c r="AU591" s="155" t="s">
        <v>90</v>
      </c>
      <c r="AV591" s="13" t="s">
        <v>90</v>
      </c>
      <c r="AW591" s="13" t="s">
        <v>36</v>
      </c>
      <c r="AX591" s="13" t="s">
        <v>80</v>
      </c>
      <c r="AY591" s="155" t="s">
        <v>128</v>
      </c>
    </row>
    <row r="592" spans="2:65" s="14" customFormat="1" ht="11.25">
      <c r="B592" s="161"/>
      <c r="D592" s="144" t="s">
        <v>139</v>
      </c>
      <c r="E592" s="162" t="s">
        <v>1</v>
      </c>
      <c r="F592" s="163" t="s">
        <v>149</v>
      </c>
      <c r="H592" s="164">
        <v>24</v>
      </c>
      <c r="I592" s="165"/>
      <c r="L592" s="161"/>
      <c r="M592" s="166"/>
      <c r="T592" s="167"/>
      <c r="AT592" s="162" t="s">
        <v>139</v>
      </c>
      <c r="AU592" s="162" t="s">
        <v>90</v>
      </c>
      <c r="AV592" s="14" t="s">
        <v>135</v>
      </c>
      <c r="AW592" s="14" t="s">
        <v>36</v>
      </c>
      <c r="AX592" s="14" t="s">
        <v>88</v>
      </c>
      <c r="AY592" s="162" t="s">
        <v>128</v>
      </c>
    </row>
    <row r="593" spans="2:65" s="13" customFormat="1" ht="11.25">
      <c r="B593" s="154"/>
      <c r="D593" s="144" t="s">
        <v>139</v>
      </c>
      <c r="F593" s="156" t="s">
        <v>478</v>
      </c>
      <c r="H593" s="157">
        <v>24.36</v>
      </c>
      <c r="I593" s="158"/>
      <c r="L593" s="154"/>
      <c r="M593" s="159"/>
      <c r="T593" s="160"/>
      <c r="AT593" s="155" t="s">
        <v>139</v>
      </c>
      <c r="AU593" s="155" t="s">
        <v>90</v>
      </c>
      <c r="AV593" s="13" t="s">
        <v>90</v>
      </c>
      <c r="AW593" s="13" t="s">
        <v>4</v>
      </c>
      <c r="AX593" s="13" t="s">
        <v>88</v>
      </c>
      <c r="AY593" s="155" t="s">
        <v>128</v>
      </c>
    </row>
    <row r="594" spans="2:65" s="1" customFormat="1" ht="33" customHeight="1">
      <c r="B594" s="31"/>
      <c r="C594" s="131" t="s">
        <v>479</v>
      </c>
      <c r="D594" s="131" t="s">
        <v>130</v>
      </c>
      <c r="E594" s="132" t="s">
        <v>480</v>
      </c>
      <c r="F594" s="133" t="s">
        <v>481</v>
      </c>
      <c r="G594" s="134" t="s">
        <v>209</v>
      </c>
      <c r="H594" s="135">
        <v>6</v>
      </c>
      <c r="I594" s="136"/>
      <c r="J594" s="137">
        <f>ROUND(I594*H594,2)</f>
        <v>0</v>
      </c>
      <c r="K594" s="133" t="s">
        <v>134</v>
      </c>
      <c r="L594" s="31"/>
      <c r="M594" s="138" t="s">
        <v>1</v>
      </c>
      <c r="N594" s="139" t="s">
        <v>45</v>
      </c>
      <c r="P594" s="140">
        <f>O594*H594</f>
        <v>0</v>
      </c>
      <c r="Q594" s="140">
        <v>8.4999999999999995E-4</v>
      </c>
      <c r="R594" s="140">
        <f>Q594*H594</f>
        <v>5.0999999999999995E-3</v>
      </c>
      <c r="S594" s="140">
        <v>0</v>
      </c>
      <c r="T594" s="141">
        <f>S594*H594</f>
        <v>0</v>
      </c>
      <c r="AR594" s="142" t="s">
        <v>135</v>
      </c>
      <c r="AT594" s="142" t="s">
        <v>130</v>
      </c>
      <c r="AU594" s="142" t="s">
        <v>90</v>
      </c>
      <c r="AY594" s="16" t="s">
        <v>128</v>
      </c>
      <c r="BE594" s="143">
        <f>IF(N594="základní",J594,0)</f>
        <v>0</v>
      </c>
      <c r="BF594" s="143">
        <f>IF(N594="snížená",J594,0)</f>
        <v>0</v>
      </c>
      <c r="BG594" s="143">
        <f>IF(N594="zákl. přenesená",J594,0)</f>
        <v>0</v>
      </c>
      <c r="BH594" s="143">
        <f>IF(N594="sníž. přenesená",J594,0)</f>
        <v>0</v>
      </c>
      <c r="BI594" s="143">
        <f>IF(N594="nulová",J594,0)</f>
        <v>0</v>
      </c>
      <c r="BJ594" s="16" t="s">
        <v>88</v>
      </c>
      <c r="BK594" s="143">
        <f>ROUND(I594*H594,2)</f>
        <v>0</v>
      </c>
      <c r="BL594" s="16" t="s">
        <v>135</v>
      </c>
      <c r="BM594" s="142" t="s">
        <v>482</v>
      </c>
    </row>
    <row r="595" spans="2:65" s="1" customFormat="1" ht="39">
      <c r="B595" s="31"/>
      <c r="D595" s="144" t="s">
        <v>137</v>
      </c>
      <c r="F595" s="145" t="s">
        <v>483</v>
      </c>
      <c r="I595" s="146"/>
      <c r="L595" s="31"/>
      <c r="M595" s="147"/>
      <c r="T595" s="55"/>
      <c r="AT595" s="16" t="s">
        <v>137</v>
      </c>
      <c r="AU595" s="16" t="s">
        <v>90</v>
      </c>
    </row>
    <row r="596" spans="2:65" s="12" customFormat="1" ht="11.25">
      <c r="B596" s="148"/>
      <c r="D596" s="144" t="s">
        <v>139</v>
      </c>
      <c r="E596" s="149" t="s">
        <v>1</v>
      </c>
      <c r="F596" s="150" t="s">
        <v>473</v>
      </c>
      <c r="H596" s="149" t="s">
        <v>1</v>
      </c>
      <c r="I596" s="151"/>
      <c r="L596" s="148"/>
      <c r="M596" s="152"/>
      <c r="T596" s="153"/>
      <c r="AT596" s="149" t="s">
        <v>139</v>
      </c>
      <c r="AU596" s="149" t="s">
        <v>90</v>
      </c>
      <c r="AV596" s="12" t="s">
        <v>88</v>
      </c>
      <c r="AW596" s="12" t="s">
        <v>36</v>
      </c>
      <c r="AX596" s="12" t="s">
        <v>80</v>
      </c>
      <c r="AY596" s="149" t="s">
        <v>128</v>
      </c>
    </row>
    <row r="597" spans="2:65" s="12" customFormat="1" ht="11.25">
      <c r="B597" s="148"/>
      <c r="D597" s="144" t="s">
        <v>139</v>
      </c>
      <c r="E597" s="149" t="s">
        <v>1</v>
      </c>
      <c r="F597" s="150" t="s">
        <v>147</v>
      </c>
      <c r="H597" s="149" t="s">
        <v>1</v>
      </c>
      <c r="I597" s="151"/>
      <c r="L597" s="148"/>
      <c r="M597" s="152"/>
      <c r="T597" s="153"/>
      <c r="AT597" s="149" t="s">
        <v>139</v>
      </c>
      <c r="AU597" s="149" t="s">
        <v>90</v>
      </c>
      <c r="AV597" s="12" t="s">
        <v>88</v>
      </c>
      <c r="AW597" s="12" t="s">
        <v>36</v>
      </c>
      <c r="AX597" s="12" t="s">
        <v>80</v>
      </c>
      <c r="AY597" s="149" t="s">
        <v>128</v>
      </c>
    </row>
    <row r="598" spans="2:65" s="13" customFormat="1" ht="11.25">
      <c r="B598" s="154"/>
      <c r="D598" s="144" t="s">
        <v>139</v>
      </c>
      <c r="E598" s="155" t="s">
        <v>1</v>
      </c>
      <c r="F598" s="156" t="s">
        <v>175</v>
      </c>
      <c r="H598" s="157">
        <v>6</v>
      </c>
      <c r="I598" s="158"/>
      <c r="L598" s="154"/>
      <c r="M598" s="159"/>
      <c r="T598" s="160"/>
      <c r="AT598" s="155" t="s">
        <v>139</v>
      </c>
      <c r="AU598" s="155" t="s">
        <v>90</v>
      </c>
      <c r="AV598" s="13" t="s">
        <v>90</v>
      </c>
      <c r="AW598" s="13" t="s">
        <v>36</v>
      </c>
      <c r="AX598" s="13" t="s">
        <v>80</v>
      </c>
      <c r="AY598" s="155" t="s">
        <v>128</v>
      </c>
    </row>
    <row r="599" spans="2:65" s="14" customFormat="1" ht="11.25">
      <c r="B599" s="161"/>
      <c r="D599" s="144" t="s">
        <v>139</v>
      </c>
      <c r="E599" s="162" t="s">
        <v>1</v>
      </c>
      <c r="F599" s="163" t="s">
        <v>149</v>
      </c>
      <c r="H599" s="164">
        <v>6</v>
      </c>
      <c r="I599" s="165"/>
      <c r="L599" s="161"/>
      <c r="M599" s="166"/>
      <c r="T599" s="167"/>
      <c r="AT599" s="162" t="s">
        <v>139</v>
      </c>
      <c r="AU599" s="162" t="s">
        <v>90</v>
      </c>
      <c r="AV599" s="14" t="s">
        <v>135</v>
      </c>
      <c r="AW599" s="14" t="s">
        <v>36</v>
      </c>
      <c r="AX599" s="14" t="s">
        <v>88</v>
      </c>
      <c r="AY599" s="162" t="s">
        <v>128</v>
      </c>
    </row>
    <row r="600" spans="2:65" s="1" customFormat="1" ht="33" customHeight="1">
      <c r="B600" s="31"/>
      <c r="C600" s="131" t="s">
        <v>484</v>
      </c>
      <c r="D600" s="131" t="s">
        <v>130</v>
      </c>
      <c r="E600" s="132" t="s">
        <v>485</v>
      </c>
      <c r="F600" s="133" t="s">
        <v>486</v>
      </c>
      <c r="G600" s="134" t="s">
        <v>170</v>
      </c>
      <c r="H600" s="135">
        <v>88</v>
      </c>
      <c r="I600" s="136"/>
      <c r="J600" s="137">
        <f>ROUND(I600*H600,2)</f>
        <v>0</v>
      </c>
      <c r="K600" s="133" t="s">
        <v>134</v>
      </c>
      <c r="L600" s="31"/>
      <c r="M600" s="138" t="s">
        <v>1</v>
      </c>
      <c r="N600" s="139" t="s">
        <v>45</v>
      </c>
      <c r="P600" s="140">
        <f>O600*H600</f>
        <v>0</v>
      </c>
      <c r="Q600" s="140">
        <v>4.0000000000000003E-5</v>
      </c>
      <c r="R600" s="140">
        <f>Q600*H600</f>
        <v>3.5200000000000001E-3</v>
      </c>
      <c r="S600" s="140">
        <v>0</v>
      </c>
      <c r="T600" s="141">
        <f>S600*H600</f>
        <v>0</v>
      </c>
      <c r="AR600" s="142" t="s">
        <v>135</v>
      </c>
      <c r="AT600" s="142" t="s">
        <v>130</v>
      </c>
      <c r="AU600" s="142" t="s">
        <v>90</v>
      </c>
      <c r="AY600" s="16" t="s">
        <v>128</v>
      </c>
      <c r="BE600" s="143">
        <f>IF(N600="základní",J600,0)</f>
        <v>0</v>
      </c>
      <c r="BF600" s="143">
        <f>IF(N600="snížená",J600,0)</f>
        <v>0</v>
      </c>
      <c r="BG600" s="143">
        <f>IF(N600="zákl. přenesená",J600,0)</f>
        <v>0</v>
      </c>
      <c r="BH600" s="143">
        <f>IF(N600="sníž. přenesená",J600,0)</f>
        <v>0</v>
      </c>
      <c r="BI600" s="143">
        <f>IF(N600="nulová",J600,0)</f>
        <v>0</v>
      </c>
      <c r="BJ600" s="16" t="s">
        <v>88</v>
      </c>
      <c r="BK600" s="143">
        <f>ROUND(I600*H600,2)</f>
        <v>0</v>
      </c>
      <c r="BL600" s="16" t="s">
        <v>135</v>
      </c>
      <c r="BM600" s="142" t="s">
        <v>487</v>
      </c>
    </row>
    <row r="601" spans="2:65" s="1" customFormat="1" ht="19.5">
      <c r="B601" s="31"/>
      <c r="D601" s="144" t="s">
        <v>137</v>
      </c>
      <c r="F601" s="145" t="s">
        <v>486</v>
      </c>
      <c r="I601" s="146"/>
      <c r="L601" s="31"/>
      <c r="M601" s="147"/>
      <c r="T601" s="55"/>
      <c r="AT601" s="16" t="s">
        <v>137</v>
      </c>
      <c r="AU601" s="16" t="s">
        <v>90</v>
      </c>
    </row>
    <row r="602" spans="2:65" s="12" customFormat="1" ht="11.25">
      <c r="B602" s="148"/>
      <c r="D602" s="144" t="s">
        <v>139</v>
      </c>
      <c r="E602" s="149" t="s">
        <v>1</v>
      </c>
      <c r="F602" s="150" t="s">
        <v>488</v>
      </c>
      <c r="H602" s="149" t="s">
        <v>1</v>
      </c>
      <c r="I602" s="151"/>
      <c r="L602" s="148"/>
      <c r="M602" s="152"/>
      <c r="T602" s="153"/>
      <c r="AT602" s="149" t="s">
        <v>139</v>
      </c>
      <c r="AU602" s="149" t="s">
        <v>90</v>
      </c>
      <c r="AV602" s="12" t="s">
        <v>88</v>
      </c>
      <c r="AW602" s="12" t="s">
        <v>36</v>
      </c>
      <c r="AX602" s="12" t="s">
        <v>80</v>
      </c>
      <c r="AY602" s="149" t="s">
        <v>128</v>
      </c>
    </row>
    <row r="603" spans="2:65" s="12" customFormat="1" ht="11.25">
      <c r="B603" s="148"/>
      <c r="D603" s="144" t="s">
        <v>139</v>
      </c>
      <c r="E603" s="149" t="s">
        <v>1</v>
      </c>
      <c r="F603" s="150" t="s">
        <v>489</v>
      </c>
      <c r="H603" s="149" t="s">
        <v>1</v>
      </c>
      <c r="I603" s="151"/>
      <c r="L603" s="148"/>
      <c r="M603" s="152"/>
      <c r="T603" s="153"/>
      <c r="AT603" s="149" t="s">
        <v>139</v>
      </c>
      <c r="AU603" s="149" t="s">
        <v>90</v>
      </c>
      <c r="AV603" s="12" t="s">
        <v>88</v>
      </c>
      <c r="AW603" s="12" t="s">
        <v>36</v>
      </c>
      <c r="AX603" s="12" t="s">
        <v>80</v>
      </c>
      <c r="AY603" s="149" t="s">
        <v>128</v>
      </c>
    </row>
    <row r="604" spans="2:65" s="13" customFormat="1" ht="11.25">
      <c r="B604" s="154"/>
      <c r="D604" s="144" t="s">
        <v>139</v>
      </c>
      <c r="E604" s="155" t="s">
        <v>1</v>
      </c>
      <c r="F604" s="156" t="s">
        <v>336</v>
      </c>
      <c r="H604" s="157">
        <v>88</v>
      </c>
      <c r="I604" s="158"/>
      <c r="L604" s="154"/>
      <c r="M604" s="159"/>
      <c r="T604" s="160"/>
      <c r="AT604" s="155" t="s">
        <v>139</v>
      </c>
      <c r="AU604" s="155" t="s">
        <v>90</v>
      </c>
      <c r="AV604" s="13" t="s">
        <v>90</v>
      </c>
      <c r="AW604" s="13" t="s">
        <v>36</v>
      </c>
      <c r="AX604" s="13" t="s">
        <v>80</v>
      </c>
      <c r="AY604" s="155" t="s">
        <v>128</v>
      </c>
    </row>
    <row r="605" spans="2:65" s="14" customFormat="1" ht="11.25">
      <c r="B605" s="161"/>
      <c r="D605" s="144" t="s">
        <v>139</v>
      </c>
      <c r="E605" s="162" t="s">
        <v>1</v>
      </c>
      <c r="F605" s="163" t="s">
        <v>149</v>
      </c>
      <c r="H605" s="164">
        <v>88</v>
      </c>
      <c r="I605" s="165"/>
      <c r="L605" s="161"/>
      <c r="M605" s="166"/>
      <c r="T605" s="167"/>
      <c r="AT605" s="162" t="s">
        <v>139</v>
      </c>
      <c r="AU605" s="162" t="s">
        <v>90</v>
      </c>
      <c r="AV605" s="14" t="s">
        <v>135</v>
      </c>
      <c r="AW605" s="14" t="s">
        <v>36</v>
      </c>
      <c r="AX605" s="14" t="s">
        <v>88</v>
      </c>
      <c r="AY605" s="162" t="s">
        <v>128</v>
      </c>
    </row>
    <row r="606" spans="2:65" s="1" customFormat="1" ht="24.2" customHeight="1">
      <c r="B606" s="31"/>
      <c r="C606" s="168" t="s">
        <v>335</v>
      </c>
      <c r="D606" s="168" t="s">
        <v>305</v>
      </c>
      <c r="E606" s="169" t="s">
        <v>490</v>
      </c>
      <c r="F606" s="170" t="s">
        <v>491</v>
      </c>
      <c r="G606" s="171" t="s">
        <v>170</v>
      </c>
      <c r="H606" s="172">
        <v>88</v>
      </c>
      <c r="I606" s="173"/>
      <c r="J606" s="174">
        <f>ROUND(I606*H606,2)</f>
        <v>0</v>
      </c>
      <c r="K606" s="170" t="s">
        <v>134</v>
      </c>
      <c r="L606" s="175"/>
      <c r="M606" s="176" t="s">
        <v>1</v>
      </c>
      <c r="N606" s="177" t="s">
        <v>45</v>
      </c>
      <c r="P606" s="140">
        <f>O606*H606</f>
        <v>0</v>
      </c>
      <c r="Q606" s="140">
        <v>3.6999999999999998E-2</v>
      </c>
      <c r="R606" s="140">
        <f>Q606*H606</f>
        <v>3.2559999999999998</v>
      </c>
      <c r="S606" s="140">
        <v>0</v>
      </c>
      <c r="T606" s="141">
        <f>S606*H606</f>
        <v>0</v>
      </c>
      <c r="AR606" s="142" t="s">
        <v>190</v>
      </c>
      <c r="AT606" s="142" t="s">
        <v>305</v>
      </c>
      <c r="AU606" s="142" t="s">
        <v>90</v>
      </c>
      <c r="AY606" s="16" t="s">
        <v>128</v>
      </c>
      <c r="BE606" s="143">
        <f>IF(N606="základní",J606,0)</f>
        <v>0</v>
      </c>
      <c r="BF606" s="143">
        <f>IF(N606="snížená",J606,0)</f>
        <v>0</v>
      </c>
      <c r="BG606" s="143">
        <f>IF(N606="zákl. přenesená",J606,0)</f>
        <v>0</v>
      </c>
      <c r="BH606" s="143">
        <f>IF(N606="sníž. přenesená",J606,0)</f>
        <v>0</v>
      </c>
      <c r="BI606" s="143">
        <f>IF(N606="nulová",J606,0)</f>
        <v>0</v>
      </c>
      <c r="BJ606" s="16" t="s">
        <v>88</v>
      </c>
      <c r="BK606" s="143">
        <f>ROUND(I606*H606,2)</f>
        <v>0</v>
      </c>
      <c r="BL606" s="16" t="s">
        <v>135</v>
      </c>
      <c r="BM606" s="142" t="s">
        <v>492</v>
      </c>
    </row>
    <row r="607" spans="2:65" s="1" customFormat="1" ht="11.25">
      <c r="B607" s="31"/>
      <c r="D607" s="144" t="s">
        <v>137</v>
      </c>
      <c r="F607" s="145" t="s">
        <v>491</v>
      </c>
      <c r="I607" s="146"/>
      <c r="L607" s="31"/>
      <c r="M607" s="147"/>
      <c r="T607" s="55"/>
      <c r="AT607" s="16" t="s">
        <v>137</v>
      </c>
      <c r="AU607" s="16" t="s">
        <v>90</v>
      </c>
    </row>
    <row r="608" spans="2:65" s="12" customFormat="1" ht="11.25">
      <c r="B608" s="148"/>
      <c r="D608" s="144" t="s">
        <v>139</v>
      </c>
      <c r="E608" s="149" t="s">
        <v>1</v>
      </c>
      <c r="F608" s="150" t="s">
        <v>488</v>
      </c>
      <c r="H608" s="149" t="s">
        <v>1</v>
      </c>
      <c r="I608" s="151"/>
      <c r="L608" s="148"/>
      <c r="M608" s="152"/>
      <c r="T608" s="153"/>
      <c r="AT608" s="149" t="s">
        <v>139</v>
      </c>
      <c r="AU608" s="149" t="s">
        <v>90</v>
      </c>
      <c r="AV608" s="12" t="s">
        <v>88</v>
      </c>
      <c r="AW608" s="12" t="s">
        <v>36</v>
      </c>
      <c r="AX608" s="12" t="s">
        <v>80</v>
      </c>
      <c r="AY608" s="149" t="s">
        <v>128</v>
      </c>
    </row>
    <row r="609" spans="2:65" s="12" customFormat="1" ht="11.25">
      <c r="B609" s="148"/>
      <c r="D609" s="144" t="s">
        <v>139</v>
      </c>
      <c r="E609" s="149" t="s">
        <v>1</v>
      </c>
      <c r="F609" s="150" t="s">
        <v>489</v>
      </c>
      <c r="H609" s="149" t="s">
        <v>1</v>
      </c>
      <c r="I609" s="151"/>
      <c r="L609" s="148"/>
      <c r="M609" s="152"/>
      <c r="T609" s="153"/>
      <c r="AT609" s="149" t="s">
        <v>139</v>
      </c>
      <c r="AU609" s="149" t="s">
        <v>90</v>
      </c>
      <c r="AV609" s="12" t="s">
        <v>88</v>
      </c>
      <c r="AW609" s="12" t="s">
        <v>36</v>
      </c>
      <c r="AX609" s="12" t="s">
        <v>80</v>
      </c>
      <c r="AY609" s="149" t="s">
        <v>128</v>
      </c>
    </row>
    <row r="610" spans="2:65" s="13" customFormat="1" ht="11.25">
      <c r="B610" s="154"/>
      <c r="D610" s="144" t="s">
        <v>139</v>
      </c>
      <c r="E610" s="155" t="s">
        <v>1</v>
      </c>
      <c r="F610" s="156" t="s">
        <v>336</v>
      </c>
      <c r="H610" s="157">
        <v>88</v>
      </c>
      <c r="I610" s="158"/>
      <c r="L610" s="154"/>
      <c r="M610" s="159"/>
      <c r="T610" s="160"/>
      <c r="AT610" s="155" t="s">
        <v>139</v>
      </c>
      <c r="AU610" s="155" t="s">
        <v>90</v>
      </c>
      <c r="AV610" s="13" t="s">
        <v>90</v>
      </c>
      <c r="AW610" s="13" t="s">
        <v>36</v>
      </c>
      <c r="AX610" s="13" t="s">
        <v>80</v>
      </c>
      <c r="AY610" s="155" t="s">
        <v>128</v>
      </c>
    </row>
    <row r="611" spans="2:65" s="14" customFormat="1" ht="11.25">
      <c r="B611" s="161"/>
      <c r="D611" s="144" t="s">
        <v>139</v>
      </c>
      <c r="E611" s="162" t="s">
        <v>1</v>
      </c>
      <c r="F611" s="163" t="s">
        <v>149</v>
      </c>
      <c r="H611" s="164">
        <v>88</v>
      </c>
      <c r="I611" s="165"/>
      <c r="L611" s="161"/>
      <c r="M611" s="166"/>
      <c r="T611" s="167"/>
      <c r="AT611" s="162" t="s">
        <v>139</v>
      </c>
      <c r="AU611" s="162" t="s">
        <v>90</v>
      </c>
      <c r="AV611" s="14" t="s">
        <v>135</v>
      </c>
      <c r="AW611" s="14" t="s">
        <v>36</v>
      </c>
      <c r="AX611" s="14" t="s">
        <v>88</v>
      </c>
      <c r="AY611" s="162" t="s">
        <v>128</v>
      </c>
    </row>
    <row r="612" spans="2:65" s="1" customFormat="1" ht="33" customHeight="1">
      <c r="B612" s="31"/>
      <c r="C612" s="131" t="s">
        <v>493</v>
      </c>
      <c r="D612" s="131" t="s">
        <v>130</v>
      </c>
      <c r="E612" s="132" t="s">
        <v>494</v>
      </c>
      <c r="F612" s="133" t="s">
        <v>495</v>
      </c>
      <c r="G612" s="134" t="s">
        <v>209</v>
      </c>
      <c r="H612" s="135">
        <v>22</v>
      </c>
      <c r="I612" s="136"/>
      <c r="J612" s="137">
        <f>ROUND(I612*H612,2)</f>
        <v>0</v>
      </c>
      <c r="K612" s="133" t="s">
        <v>134</v>
      </c>
      <c r="L612" s="31"/>
      <c r="M612" s="138" t="s">
        <v>1</v>
      </c>
      <c r="N612" s="139" t="s">
        <v>45</v>
      </c>
      <c r="P612" s="140">
        <f>O612*H612</f>
        <v>0</v>
      </c>
      <c r="Q612" s="140">
        <v>1E-3</v>
      </c>
      <c r="R612" s="140">
        <f>Q612*H612</f>
        <v>2.1999999999999999E-2</v>
      </c>
      <c r="S612" s="140">
        <v>0</v>
      </c>
      <c r="T612" s="141">
        <f>S612*H612</f>
        <v>0</v>
      </c>
      <c r="AR612" s="142" t="s">
        <v>135</v>
      </c>
      <c r="AT612" s="142" t="s">
        <v>130</v>
      </c>
      <c r="AU612" s="142" t="s">
        <v>90</v>
      </c>
      <c r="AY612" s="16" t="s">
        <v>128</v>
      </c>
      <c r="BE612" s="143">
        <f>IF(N612="základní",J612,0)</f>
        <v>0</v>
      </c>
      <c r="BF612" s="143">
        <f>IF(N612="snížená",J612,0)</f>
        <v>0</v>
      </c>
      <c r="BG612" s="143">
        <f>IF(N612="zákl. přenesená",J612,0)</f>
        <v>0</v>
      </c>
      <c r="BH612" s="143">
        <f>IF(N612="sníž. přenesená",J612,0)</f>
        <v>0</v>
      </c>
      <c r="BI612" s="143">
        <f>IF(N612="nulová",J612,0)</f>
        <v>0</v>
      </c>
      <c r="BJ612" s="16" t="s">
        <v>88</v>
      </c>
      <c r="BK612" s="143">
        <f>ROUND(I612*H612,2)</f>
        <v>0</v>
      </c>
      <c r="BL612" s="16" t="s">
        <v>135</v>
      </c>
      <c r="BM612" s="142" t="s">
        <v>496</v>
      </c>
    </row>
    <row r="613" spans="2:65" s="1" customFormat="1" ht="39">
      <c r="B613" s="31"/>
      <c r="D613" s="144" t="s">
        <v>137</v>
      </c>
      <c r="F613" s="145" t="s">
        <v>497</v>
      </c>
      <c r="I613" s="146"/>
      <c r="L613" s="31"/>
      <c r="M613" s="147"/>
      <c r="T613" s="55"/>
      <c r="AT613" s="16" t="s">
        <v>137</v>
      </c>
      <c r="AU613" s="16" t="s">
        <v>90</v>
      </c>
    </row>
    <row r="614" spans="2:65" s="12" customFormat="1" ht="11.25">
      <c r="B614" s="148"/>
      <c r="D614" s="144" t="s">
        <v>139</v>
      </c>
      <c r="E614" s="149" t="s">
        <v>1</v>
      </c>
      <c r="F614" s="150" t="s">
        <v>488</v>
      </c>
      <c r="H614" s="149" t="s">
        <v>1</v>
      </c>
      <c r="I614" s="151"/>
      <c r="L614" s="148"/>
      <c r="M614" s="152"/>
      <c r="T614" s="153"/>
      <c r="AT614" s="149" t="s">
        <v>139</v>
      </c>
      <c r="AU614" s="149" t="s">
        <v>90</v>
      </c>
      <c r="AV614" s="12" t="s">
        <v>88</v>
      </c>
      <c r="AW614" s="12" t="s">
        <v>36</v>
      </c>
      <c r="AX614" s="12" t="s">
        <v>80</v>
      </c>
      <c r="AY614" s="149" t="s">
        <v>128</v>
      </c>
    </row>
    <row r="615" spans="2:65" s="12" customFormat="1" ht="11.25">
      <c r="B615" s="148"/>
      <c r="D615" s="144" t="s">
        <v>139</v>
      </c>
      <c r="E615" s="149" t="s">
        <v>1</v>
      </c>
      <c r="F615" s="150" t="s">
        <v>489</v>
      </c>
      <c r="H615" s="149" t="s">
        <v>1</v>
      </c>
      <c r="I615" s="151"/>
      <c r="L615" s="148"/>
      <c r="M615" s="152"/>
      <c r="T615" s="153"/>
      <c r="AT615" s="149" t="s">
        <v>139</v>
      </c>
      <c r="AU615" s="149" t="s">
        <v>90</v>
      </c>
      <c r="AV615" s="12" t="s">
        <v>88</v>
      </c>
      <c r="AW615" s="12" t="s">
        <v>36</v>
      </c>
      <c r="AX615" s="12" t="s">
        <v>80</v>
      </c>
      <c r="AY615" s="149" t="s">
        <v>128</v>
      </c>
    </row>
    <row r="616" spans="2:65" s="13" customFormat="1" ht="11.25">
      <c r="B616" s="154"/>
      <c r="D616" s="144" t="s">
        <v>139</v>
      </c>
      <c r="E616" s="155" t="s">
        <v>1</v>
      </c>
      <c r="F616" s="156" t="s">
        <v>283</v>
      </c>
      <c r="H616" s="157">
        <v>22</v>
      </c>
      <c r="I616" s="158"/>
      <c r="L616" s="154"/>
      <c r="M616" s="159"/>
      <c r="T616" s="160"/>
      <c r="AT616" s="155" t="s">
        <v>139</v>
      </c>
      <c r="AU616" s="155" t="s">
        <v>90</v>
      </c>
      <c r="AV616" s="13" t="s">
        <v>90</v>
      </c>
      <c r="AW616" s="13" t="s">
        <v>36</v>
      </c>
      <c r="AX616" s="13" t="s">
        <v>80</v>
      </c>
      <c r="AY616" s="155" t="s">
        <v>128</v>
      </c>
    </row>
    <row r="617" spans="2:65" s="14" customFormat="1" ht="11.25">
      <c r="B617" s="161"/>
      <c r="D617" s="144" t="s">
        <v>139</v>
      </c>
      <c r="E617" s="162" t="s">
        <v>1</v>
      </c>
      <c r="F617" s="163" t="s">
        <v>149</v>
      </c>
      <c r="H617" s="164">
        <v>22</v>
      </c>
      <c r="I617" s="165"/>
      <c r="L617" s="161"/>
      <c r="M617" s="166"/>
      <c r="T617" s="167"/>
      <c r="AT617" s="162" t="s">
        <v>139</v>
      </c>
      <c r="AU617" s="162" t="s">
        <v>90</v>
      </c>
      <c r="AV617" s="14" t="s">
        <v>135</v>
      </c>
      <c r="AW617" s="14" t="s">
        <v>36</v>
      </c>
      <c r="AX617" s="14" t="s">
        <v>88</v>
      </c>
      <c r="AY617" s="162" t="s">
        <v>128</v>
      </c>
    </row>
    <row r="618" spans="2:65" s="1" customFormat="1" ht="33" customHeight="1">
      <c r="B618" s="31"/>
      <c r="C618" s="131" t="s">
        <v>498</v>
      </c>
      <c r="D618" s="131" t="s">
        <v>130</v>
      </c>
      <c r="E618" s="132" t="s">
        <v>499</v>
      </c>
      <c r="F618" s="133" t="s">
        <v>500</v>
      </c>
      <c r="G618" s="134" t="s">
        <v>170</v>
      </c>
      <c r="H618" s="135">
        <v>54</v>
      </c>
      <c r="I618" s="136"/>
      <c r="J618" s="137">
        <f>ROUND(I618*H618,2)</f>
        <v>0</v>
      </c>
      <c r="K618" s="133" t="s">
        <v>134</v>
      </c>
      <c r="L618" s="31"/>
      <c r="M618" s="138" t="s">
        <v>1</v>
      </c>
      <c r="N618" s="139" t="s">
        <v>45</v>
      </c>
      <c r="P618" s="140">
        <f>O618*H618</f>
        <v>0</v>
      </c>
      <c r="Q618" s="140">
        <v>8.0000000000000007E-5</v>
      </c>
      <c r="R618" s="140">
        <f>Q618*H618</f>
        <v>4.3200000000000001E-3</v>
      </c>
      <c r="S618" s="140">
        <v>0</v>
      </c>
      <c r="T618" s="141">
        <f>S618*H618</f>
        <v>0</v>
      </c>
      <c r="AR618" s="142" t="s">
        <v>135</v>
      </c>
      <c r="AT618" s="142" t="s">
        <v>130</v>
      </c>
      <c r="AU618" s="142" t="s">
        <v>90</v>
      </c>
      <c r="AY618" s="16" t="s">
        <v>128</v>
      </c>
      <c r="BE618" s="143">
        <f>IF(N618="základní",J618,0)</f>
        <v>0</v>
      </c>
      <c r="BF618" s="143">
        <f>IF(N618="snížená",J618,0)</f>
        <v>0</v>
      </c>
      <c r="BG618" s="143">
        <f>IF(N618="zákl. přenesená",J618,0)</f>
        <v>0</v>
      </c>
      <c r="BH618" s="143">
        <f>IF(N618="sníž. přenesená",J618,0)</f>
        <v>0</v>
      </c>
      <c r="BI618" s="143">
        <f>IF(N618="nulová",J618,0)</f>
        <v>0</v>
      </c>
      <c r="BJ618" s="16" t="s">
        <v>88</v>
      </c>
      <c r="BK618" s="143">
        <f>ROUND(I618*H618,2)</f>
        <v>0</v>
      </c>
      <c r="BL618" s="16" t="s">
        <v>135</v>
      </c>
      <c r="BM618" s="142" t="s">
        <v>501</v>
      </c>
    </row>
    <row r="619" spans="2:65" s="1" customFormat="1" ht="19.5">
      <c r="B619" s="31"/>
      <c r="D619" s="144" t="s">
        <v>137</v>
      </c>
      <c r="F619" s="145" t="s">
        <v>502</v>
      </c>
      <c r="I619" s="146"/>
      <c r="L619" s="31"/>
      <c r="M619" s="147"/>
      <c r="T619" s="55"/>
      <c r="AT619" s="16" t="s">
        <v>137</v>
      </c>
      <c r="AU619" s="16" t="s">
        <v>90</v>
      </c>
    </row>
    <row r="620" spans="2:65" s="12" customFormat="1" ht="11.25">
      <c r="B620" s="148"/>
      <c r="D620" s="144" t="s">
        <v>139</v>
      </c>
      <c r="E620" s="149" t="s">
        <v>1</v>
      </c>
      <c r="F620" s="150" t="s">
        <v>503</v>
      </c>
      <c r="H620" s="149" t="s">
        <v>1</v>
      </c>
      <c r="I620" s="151"/>
      <c r="L620" s="148"/>
      <c r="M620" s="152"/>
      <c r="T620" s="153"/>
      <c r="AT620" s="149" t="s">
        <v>139</v>
      </c>
      <c r="AU620" s="149" t="s">
        <v>90</v>
      </c>
      <c r="AV620" s="12" t="s">
        <v>88</v>
      </c>
      <c r="AW620" s="12" t="s">
        <v>36</v>
      </c>
      <c r="AX620" s="12" t="s">
        <v>80</v>
      </c>
      <c r="AY620" s="149" t="s">
        <v>128</v>
      </c>
    </row>
    <row r="621" spans="2:65" s="12" customFormat="1" ht="11.25">
      <c r="B621" s="148"/>
      <c r="D621" s="144" t="s">
        <v>139</v>
      </c>
      <c r="E621" s="149" t="s">
        <v>1</v>
      </c>
      <c r="F621" s="150" t="s">
        <v>143</v>
      </c>
      <c r="H621" s="149" t="s">
        <v>1</v>
      </c>
      <c r="I621" s="151"/>
      <c r="L621" s="148"/>
      <c r="M621" s="152"/>
      <c r="T621" s="153"/>
      <c r="AT621" s="149" t="s">
        <v>139</v>
      </c>
      <c r="AU621" s="149" t="s">
        <v>90</v>
      </c>
      <c r="AV621" s="12" t="s">
        <v>88</v>
      </c>
      <c r="AW621" s="12" t="s">
        <v>36</v>
      </c>
      <c r="AX621" s="12" t="s">
        <v>80</v>
      </c>
      <c r="AY621" s="149" t="s">
        <v>128</v>
      </c>
    </row>
    <row r="622" spans="2:65" s="13" customFormat="1" ht="11.25">
      <c r="B622" s="154"/>
      <c r="D622" s="144" t="s">
        <v>139</v>
      </c>
      <c r="E622" s="155" t="s">
        <v>1</v>
      </c>
      <c r="F622" s="156" t="s">
        <v>335</v>
      </c>
      <c r="H622" s="157">
        <v>54</v>
      </c>
      <c r="I622" s="158"/>
      <c r="L622" s="154"/>
      <c r="M622" s="159"/>
      <c r="T622" s="160"/>
      <c r="AT622" s="155" t="s">
        <v>139</v>
      </c>
      <c r="AU622" s="155" t="s">
        <v>90</v>
      </c>
      <c r="AV622" s="13" t="s">
        <v>90</v>
      </c>
      <c r="AW622" s="13" t="s">
        <v>36</v>
      </c>
      <c r="AX622" s="13" t="s">
        <v>80</v>
      </c>
      <c r="AY622" s="155" t="s">
        <v>128</v>
      </c>
    </row>
    <row r="623" spans="2:65" s="14" customFormat="1" ht="11.25">
      <c r="B623" s="161"/>
      <c r="D623" s="144" t="s">
        <v>139</v>
      </c>
      <c r="E623" s="162" t="s">
        <v>1</v>
      </c>
      <c r="F623" s="163" t="s">
        <v>149</v>
      </c>
      <c r="H623" s="164">
        <v>54</v>
      </c>
      <c r="I623" s="165"/>
      <c r="L623" s="161"/>
      <c r="M623" s="166"/>
      <c r="T623" s="167"/>
      <c r="AT623" s="162" t="s">
        <v>139</v>
      </c>
      <c r="AU623" s="162" t="s">
        <v>90</v>
      </c>
      <c r="AV623" s="14" t="s">
        <v>135</v>
      </c>
      <c r="AW623" s="14" t="s">
        <v>36</v>
      </c>
      <c r="AX623" s="14" t="s">
        <v>88</v>
      </c>
      <c r="AY623" s="162" t="s">
        <v>128</v>
      </c>
    </row>
    <row r="624" spans="2:65" s="1" customFormat="1" ht="24.2" customHeight="1">
      <c r="B624" s="31"/>
      <c r="C624" s="168" t="s">
        <v>504</v>
      </c>
      <c r="D624" s="168" t="s">
        <v>305</v>
      </c>
      <c r="E624" s="169" t="s">
        <v>505</v>
      </c>
      <c r="F624" s="170" t="s">
        <v>506</v>
      </c>
      <c r="G624" s="171" t="s">
        <v>170</v>
      </c>
      <c r="H624" s="172">
        <v>54.81</v>
      </c>
      <c r="I624" s="173"/>
      <c r="J624" s="174">
        <f>ROUND(I624*H624,2)</f>
        <v>0</v>
      </c>
      <c r="K624" s="170" t="s">
        <v>134</v>
      </c>
      <c r="L624" s="175"/>
      <c r="M624" s="176" t="s">
        <v>1</v>
      </c>
      <c r="N624" s="177" t="s">
        <v>45</v>
      </c>
      <c r="P624" s="140">
        <f>O624*H624</f>
        <v>0</v>
      </c>
      <c r="Q624" s="140">
        <v>7.1999999999999995E-2</v>
      </c>
      <c r="R624" s="140">
        <f>Q624*H624</f>
        <v>3.9463200000000001</v>
      </c>
      <c r="S624" s="140">
        <v>0</v>
      </c>
      <c r="T624" s="141">
        <f>S624*H624</f>
        <v>0</v>
      </c>
      <c r="AR624" s="142" t="s">
        <v>190</v>
      </c>
      <c r="AT624" s="142" t="s">
        <v>305</v>
      </c>
      <c r="AU624" s="142" t="s">
        <v>90</v>
      </c>
      <c r="AY624" s="16" t="s">
        <v>128</v>
      </c>
      <c r="BE624" s="143">
        <f>IF(N624="základní",J624,0)</f>
        <v>0</v>
      </c>
      <c r="BF624" s="143">
        <f>IF(N624="snížená",J624,0)</f>
        <v>0</v>
      </c>
      <c r="BG624" s="143">
        <f>IF(N624="zákl. přenesená",J624,0)</f>
        <v>0</v>
      </c>
      <c r="BH624" s="143">
        <f>IF(N624="sníž. přenesená",J624,0)</f>
        <v>0</v>
      </c>
      <c r="BI624" s="143">
        <f>IF(N624="nulová",J624,0)</f>
        <v>0</v>
      </c>
      <c r="BJ624" s="16" t="s">
        <v>88</v>
      </c>
      <c r="BK624" s="143">
        <f>ROUND(I624*H624,2)</f>
        <v>0</v>
      </c>
      <c r="BL624" s="16" t="s">
        <v>135</v>
      </c>
      <c r="BM624" s="142" t="s">
        <v>507</v>
      </c>
    </row>
    <row r="625" spans="2:65" s="1" customFormat="1" ht="19.5">
      <c r="B625" s="31"/>
      <c r="D625" s="144" t="s">
        <v>137</v>
      </c>
      <c r="F625" s="145" t="s">
        <v>506</v>
      </c>
      <c r="I625" s="146"/>
      <c r="L625" s="31"/>
      <c r="M625" s="147"/>
      <c r="T625" s="55"/>
      <c r="AT625" s="16" t="s">
        <v>137</v>
      </c>
      <c r="AU625" s="16" t="s">
        <v>90</v>
      </c>
    </row>
    <row r="626" spans="2:65" s="12" customFormat="1" ht="11.25">
      <c r="B626" s="148"/>
      <c r="D626" s="144" t="s">
        <v>139</v>
      </c>
      <c r="E626" s="149" t="s">
        <v>1</v>
      </c>
      <c r="F626" s="150" t="s">
        <v>503</v>
      </c>
      <c r="H626" s="149" t="s">
        <v>1</v>
      </c>
      <c r="I626" s="151"/>
      <c r="L626" s="148"/>
      <c r="M626" s="152"/>
      <c r="T626" s="153"/>
      <c r="AT626" s="149" t="s">
        <v>139</v>
      </c>
      <c r="AU626" s="149" t="s">
        <v>90</v>
      </c>
      <c r="AV626" s="12" t="s">
        <v>88</v>
      </c>
      <c r="AW626" s="12" t="s">
        <v>36</v>
      </c>
      <c r="AX626" s="12" t="s">
        <v>80</v>
      </c>
      <c r="AY626" s="149" t="s">
        <v>128</v>
      </c>
    </row>
    <row r="627" spans="2:65" s="12" customFormat="1" ht="11.25">
      <c r="B627" s="148"/>
      <c r="D627" s="144" t="s">
        <v>139</v>
      </c>
      <c r="E627" s="149" t="s">
        <v>1</v>
      </c>
      <c r="F627" s="150" t="s">
        <v>143</v>
      </c>
      <c r="H627" s="149" t="s">
        <v>1</v>
      </c>
      <c r="I627" s="151"/>
      <c r="L627" s="148"/>
      <c r="M627" s="152"/>
      <c r="T627" s="153"/>
      <c r="AT627" s="149" t="s">
        <v>139</v>
      </c>
      <c r="AU627" s="149" t="s">
        <v>90</v>
      </c>
      <c r="AV627" s="12" t="s">
        <v>88</v>
      </c>
      <c r="AW627" s="12" t="s">
        <v>36</v>
      </c>
      <c r="AX627" s="12" t="s">
        <v>80</v>
      </c>
      <c r="AY627" s="149" t="s">
        <v>128</v>
      </c>
    </row>
    <row r="628" spans="2:65" s="13" customFormat="1" ht="11.25">
      <c r="B628" s="154"/>
      <c r="D628" s="144" t="s">
        <v>139</v>
      </c>
      <c r="E628" s="155" t="s">
        <v>1</v>
      </c>
      <c r="F628" s="156" t="s">
        <v>335</v>
      </c>
      <c r="H628" s="157">
        <v>54</v>
      </c>
      <c r="I628" s="158"/>
      <c r="L628" s="154"/>
      <c r="M628" s="159"/>
      <c r="T628" s="160"/>
      <c r="AT628" s="155" t="s">
        <v>139</v>
      </c>
      <c r="AU628" s="155" t="s">
        <v>90</v>
      </c>
      <c r="AV628" s="13" t="s">
        <v>90</v>
      </c>
      <c r="AW628" s="13" t="s">
        <v>36</v>
      </c>
      <c r="AX628" s="13" t="s">
        <v>80</v>
      </c>
      <c r="AY628" s="155" t="s">
        <v>128</v>
      </c>
    </row>
    <row r="629" spans="2:65" s="14" customFormat="1" ht="11.25">
      <c r="B629" s="161"/>
      <c r="D629" s="144" t="s">
        <v>139</v>
      </c>
      <c r="E629" s="162" t="s">
        <v>1</v>
      </c>
      <c r="F629" s="163" t="s">
        <v>149</v>
      </c>
      <c r="H629" s="164">
        <v>54</v>
      </c>
      <c r="I629" s="165"/>
      <c r="L629" s="161"/>
      <c r="M629" s="166"/>
      <c r="T629" s="167"/>
      <c r="AT629" s="162" t="s">
        <v>139</v>
      </c>
      <c r="AU629" s="162" t="s">
        <v>90</v>
      </c>
      <c r="AV629" s="14" t="s">
        <v>135</v>
      </c>
      <c r="AW629" s="14" t="s">
        <v>36</v>
      </c>
      <c r="AX629" s="14" t="s">
        <v>88</v>
      </c>
      <c r="AY629" s="162" t="s">
        <v>128</v>
      </c>
    </row>
    <row r="630" spans="2:65" s="13" customFormat="1" ht="11.25">
      <c r="B630" s="154"/>
      <c r="D630" s="144" t="s">
        <v>139</v>
      </c>
      <c r="F630" s="156" t="s">
        <v>508</v>
      </c>
      <c r="H630" s="157">
        <v>54.81</v>
      </c>
      <c r="I630" s="158"/>
      <c r="L630" s="154"/>
      <c r="M630" s="159"/>
      <c r="T630" s="160"/>
      <c r="AT630" s="155" t="s">
        <v>139</v>
      </c>
      <c r="AU630" s="155" t="s">
        <v>90</v>
      </c>
      <c r="AV630" s="13" t="s">
        <v>90</v>
      </c>
      <c r="AW630" s="13" t="s">
        <v>4</v>
      </c>
      <c r="AX630" s="13" t="s">
        <v>88</v>
      </c>
      <c r="AY630" s="155" t="s">
        <v>128</v>
      </c>
    </row>
    <row r="631" spans="2:65" s="1" customFormat="1" ht="33" customHeight="1">
      <c r="B631" s="31"/>
      <c r="C631" s="131" t="s">
        <v>509</v>
      </c>
      <c r="D631" s="131" t="s">
        <v>130</v>
      </c>
      <c r="E631" s="132" t="s">
        <v>510</v>
      </c>
      <c r="F631" s="133" t="s">
        <v>511</v>
      </c>
      <c r="G631" s="134" t="s">
        <v>170</v>
      </c>
      <c r="H631" s="135">
        <v>66</v>
      </c>
      <c r="I631" s="136"/>
      <c r="J631" s="137">
        <f>ROUND(I631*H631,2)</f>
        <v>0</v>
      </c>
      <c r="K631" s="133" t="s">
        <v>134</v>
      </c>
      <c r="L631" s="31"/>
      <c r="M631" s="138" t="s">
        <v>1</v>
      </c>
      <c r="N631" s="139" t="s">
        <v>45</v>
      </c>
      <c r="P631" s="140">
        <f>O631*H631</f>
        <v>0</v>
      </c>
      <c r="Q631" s="140">
        <v>1.1E-4</v>
      </c>
      <c r="R631" s="140">
        <f>Q631*H631</f>
        <v>7.26E-3</v>
      </c>
      <c r="S631" s="140">
        <v>0</v>
      </c>
      <c r="T631" s="141">
        <f>S631*H631</f>
        <v>0</v>
      </c>
      <c r="AR631" s="142" t="s">
        <v>135</v>
      </c>
      <c r="AT631" s="142" t="s">
        <v>130</v>
      </c>
      <c r="AU631" s="142" t="s">
        <v>90</v>
      </c>
      <c r="AY631" s="16" t="s">
        <v>128</v>
      </c>
      <c r="BE631" s="143">
        <f>IF(N631="základní",J631,0)</f>
        <v>0</v>
      </c>
      <c r="BF631" s="143">
        <f>IF(N631="snížená",J631,0)</f>
        <v>0</v>
      </c>
      <c r="BG631" s="143">
        <f>IF(N631="zákl. přenesená",J631,0)</f>
        <v>0</v>
      </c>
      <c r="BH631" s="143">
        <f>IF(N631="sníž. přenesená",J631,0)</f>
        <v>0</v>
      </c>
      <c r="BI631" s="143">
        <f>IF(N631="nulová",J631,0)</f>
        <v>0</v>
      </c>
      <c r="BJ631" s="16" t="s">
        <v>88</v>
      </c>
      <c r="BK631" s="143">
        <f>ROUND(I631*H631,2)</f>
        <v>0</v>
      </c>
      <c r="BL631" s="16" t="s">
        <v>135</v>
      </c>
      <c r="BM631" s="142" t="s">
        <v>512</v>
      </c>
    </row>
    <row r="632" spans="2:65" s="1" customFormat="1" ht="19.5">
      <c r="B632" s="31"/>
      <c r="D632" s="144" t="s">
        <v>137</v>
      </c>
      <c r="F632" s="145" t="s">
        <v>513</v>
      </c>
      <c r="I632" s="146"/>
      <c r="L632" s="31"/>
      <c r="M632" s="147"/>
      <c r="T632" s="55"/>
      <c r="AT632" s="16" t="s">
        <v>137</v>
      </c>
      <c r="AU632" s="16" t="s">
        <v>90</v>
      </c>
    </row>
    <row r="633" spans="2:65" s="12" customFormat="1" ht="11.25">
      <c r="B633" s="148"/>
      <c r="D633" s="144" t="s">
        <v>139</v>
      </c>
      <c r="E633" s="149" t="s">
        <v>1</v>
      </c>
      <c r="F633" s="150" t="s">
        <v>514</v>
      </c>
      <c r="H633" s="149" t="s">
        <v>1</v>
      </c>
      <c r="I633" s="151"/>
      <c r="L633" s="148"/>
      <c r="M633" s="152"/>
      <c r="T633" s="153"/>
      <c r="AT633" s="149" t="s">
        <v>139</v>
      </c>
      <c r="AU633" s="149" t="s">
        <v>90</v>
      </c>
      <c r="AV633" s="12" t="s">
        <v>88</v>
      </c>
      <c r="AW633" s="12" t="s">
        <v>36</v>
      </c>
      <c r="AX633" s="12" t="s">
        <v>80</v>
      </c>
      <c r="AY633" s="149" t="s">
        <v>128</v>
      </c>
    </row>
    <row r="634" spans="2:65" s="12" customFormat="1" ht="11.25">
      <c r="B634" s="148"/>
      <c r="D634" s="144" t="s">
        <v>139</v>
      </c>
      <c r="E634" s="149" t="s">
        <v>1</v>
      </c>
      <c r="F634" s="150" t="s">
        <v>141</v>
      </c>
      <c r="H634" s="149" t="s">
        <v>1</v>
      </c>
      <c r="I634" s="151"/>
      <c r="L634" s="148"/>
      <c r="M634" s="152"/>
      <c r="T634" s="153"/>
      <c r="AT634" s="149" t="s">
        <v>139</v>
      </c>
      <c r="AU634" s="149" t="s">
        <v>90</v>
      </c>
      <c r="AV634" s="12" t="s">
        <v>88</v>
      </c>
      <c r="AW634" s="12" t="s">
        <v>36</v>
      </c>
      <c r="AX634" s="12" t="s">
        <v>80</v>
      </c>
      <c r="AY634" s="149" t="s">
        <v>128</v>
      </c>
    </row>
    <row r="635" spans="2:65" s="13" customFormat="1" ht="11.25">
      <c r="B635" s="154"/>
      <c r="D635" s="144" t="s">
        <v>139</v>
      </c>
      <c r="E635" s="155" t="s">
        <v>1</v>
      </c>
      <c r="F635" s="156" t="s">
        <v>334</v>
      </c>
      <c r="H635" s="157">
        <v>66</v>
      </c>
      <c r="I635" s="158"/>
      <c r="L635" s="154"/>
      <c r="M635" s="159"/>
      <c r="T635" s="160"/>
      <c r="AT635" s="155" t="s">
        <v>139</v>
      </c>
      <c r="AU635" s="155" t="s">
        <v>90</v>
      </c>
      <c r="AV635" s="13" t="s">
        <v>90</v>
      </c>
      <c r="AW635" s="13" t="s">
        <v>36</v>
      </c>
      <c r="AX635" s="13" t="s">
        <v>80</v>
      </c>
      <c r="AY635" s="155" t="s">
        <v>128</v>
      </c>
    </row>
    <row r="636" spans="2:65" s="14" customFormat="1" ht="11.25">
      <c r="B636" s="161"/>
      <c r="D636" s="144" t="s">
        <v>139</v>
      </c>
      <c r="E636" s="162" t="s">
        <v>1</v>
      </c>
      <c r="F636" s="163" t="s">
        <v>149</v>
      </c>
      <c r="H636" s="164">
        <v>66</v>
      </c>
      <c r="I636" s="165"/>
      <c r="L636" s="161"/>
      <c r="M636" s="166"/>
      <c r="T636" s="167"/>
      <c r="AT636" s="162" t="s">
        <v>139</v>
      </c>
      <c r="AU636" s="162" t="s">
        <v>90</v>
      </c>
      <c r="AV636" s="14" t="s">
        <v>135</v>
      </c>
      <c r="AW636" s="14" t="s">
        <v>36</v>
      </c>
      <c r="AX636" s="14" t="s">
        <v>88</v>
      </c>
      <c r="AY636" s="162" t="s">
        <v>128</v>
      </c>
    </row>
    <row r="637" spans="2:65" s="1" customFormat="1" ht="24.2" customHeight="1">
      <c r="B637" s="31"/>
      <c r="C637" s="168" t="s">
        <v>515</v>
      </c>
      <c r="D637" s="168" t="s">
        <v>305</v>
      </c>
      <c r="E637" s="169" t="s">
        <v>516</v>
      </c>
      <c r="F637" s="170" t="s">
        <v>517</v>
      </c>
      <c r="G637" s="171" t="s">
        <v>170</v>
      </c>
      <c r="H637" s="172">
        <v>66</v>
      </c>
      <c r="I637" s="173"/>
      <c r="J637" s="174">
        <f>ROUND(I637*H637,2)</f>
        <v>0</v>
      </c>
      <c r="K637" s="170" t="s">
        <v>134</v>
      </c>
      <c r="L637" s="175"/>
      <c r="M637" s="176" t="s">
        <v>1</v>
      </c>
      <c r="N637" s="177" t="s">
        <v>45</v>
      </c>
      <c r="P637" s="140">
        <f>O637*H637</f>
        <v>0</v>
      </c>
      <c r="Q637" s="140">
        <v>0.152</v>
      </c>
      <c r="R637" s="140">
        <f>Q637*H637</f>
        <v>10.032</v>
      </c>
      <c r="S637" s="140">
        <v>0</v>
      </c>
      <c r="T637" s="141">
        <f>S637*H637</f>
        <v>0</v>
      </c>
      <c r="AR637" s="142" t="s">
        <v>190</v>
      </c>
      <c r="AT637" s="142" t="s">
        <v>305</v>
      </c>
      <c r="AU637" s="142" t="s">
        <v>90</v>
      </c>
      <c r="AY637" s="16" t="s">
        <v>128</v>
      </c>
      <c r="BE637" s="143">
        <f>IF(N637="základní",J637,0)</f>
        <v>0</v>
      </c>
      <c r="BF637" s="143">
        <f>IF(N637="snížená",J637,0)</f>
        <v>0</v>
      </c>
      <c r="BG637" s="143">
        <f>IF(N637="zákl. přenesená",J637,0)</f>
        <v>0</v>
      </c>
      <c r="BH637" s="143">
        <f>IF(N637="sníž. přenesená",J637,0)</f>
        <v>0</v>
      </c>
      <c r="BI637" s="143">
        <f>IF(N637="nulová",J637,0)</f>
        <v>0</v>
      </c>
      <c r="BJ637" s="16" t="s">
        <v>88</v>
      </c>
      <c r="BK637" s="143">
        <f>ROUND(I637*H637,2)</f>
        <v>0</v>
      </c>
      <c r="BL637" s="16" t="s">
        <v>135</v>
      </c>
      <c r="BM637" s="142" t="s">
        <v>518</v>
      </c>
    </row>
    <row r="638" spans="2:65" s="1" customFormat="1" ht="19.5">
      <c r="B638" s="31"/>
      <c r="D638" s="144" t="s">
        <v>137</v>
      </c>
      <c r="F638" s="145" t="s">
        <v>517</v>
      </c>
      <c r="I638" s="146"/>
      <c r="L638" s="31"/>
      <c r="M638" s="147"/>
      <c r="T638" s="55"/>
      <c r="AT638" s="16" t="s">
        <v>137</v>
      </c>
      <c r="AU638" s="16" t="s">
        <v>90</v>
      </c>
    </row>
    <row r="639" spans="2:65" s="12" customFormat="1" ht="11.25">
      <c r="B639" s="148"/>
      <c r="D639" s="144" t="s">
        <v>139</v>
      </c>
      <c r="E639" s="149" t="s">
        <v>1</v>
      </c>
      <c r="F639" s="150" t="s">
        <v>514</v>
      </c>
      <c r="H639" s="149" t="s">
        <v>1</v>
      </c>
      <c r="I639" s="151"/>
      <c r="L639" s="148"/>
      <c r="M639" s="152"/>
      <c r="T639" s="153"/>
      <c r="AT639" s="149" t="s">
        <v>139</v>
      </c>
      <c r="AU639" s="149" t="s">
        <v>90</v>
      </c>
      <c r="AV639" s="12" t="s">
        <v>88</v>
      </c>
      <c r="AW639" s="12" t="s">
        <v>36</v>
      </c>
      <c r="AX639" s="12" t="s">
        <v>80</v>
      </c>
      <c r="AY639" s="149" t="s">
        <v>128</v>
      </c>
    </row>
    <row r="640" spans="2:65" s="12" customFormat="1" ht="11.25">
      <c r="B640" s="148"/>
      <c r="D640" s="144" t="s">
        <v>139</v>
      </c>
      <c r="E640" s="149" t="s">
        <v>1</v>
      </c>
      <c r="F640" s="150" t="s">
        <v>141</v>
      </c>
      <c r="H640" s="149" t="s">
        <v>1</v>
      </c>
      <c r="I640" s="151"/>
      <c r="L640" s="148"/>
      <c r="M640" s="152"/>
      <c r="T640" s="153"/>
      <c r="AT640" s="149" t="s">
        <v>139</v>
      </c>
      <c r="AU640" s="149" t="s">
        <v>90</v>
      </c>
      <c r="AV640" s="12" t="s">
        <v>88</v>
      </c>
      <c r="AW640" s="12" t="s">
        <v>36</v>
      </c>
      <c r="AX640" s="12" t="s">
        <v>80</v>
      </c>
      <c r="AY640" s="149" t="s">
        <v>128</v>
      </c>
    </row>
    <row r="641" spans="2:65" s="13" customFormat="1" ht="11.25">
      <c r="B641" s="154"/>
      <c r="D641" s="144" t="s">
        <v>139</v>
      </c>
      <c r="E641" s="155" t="s">
        <v>1</v>
      </c>
      <c r="F641" s="156" t="s">
        <v>334</v>
      </c>
      <c r="H641" s="157">
        <v>66</v>
      </c>
      <c r="I641" s="158"/>
      <c r="L641" s="154"/>
      <c r="M641" s="159"/>
      <c r="T641" s="160"/>
      <c r="AT641" s="155" t="s">
        <v>139</v>
      </c>
      <c r="AU641" s="155" t="s">
        <v>90</v>
      </c>
      <c r="AV641" s="13" t="s">
        <v>90</v>
      </c>
      <c r="AW641" s="13" t="s">
        <v>36</v>
      </c>
      <c r="AX641" s="13" t="s">
        <v>80</v>
      </c>
      <c r="AY641" s="155" t="s">
        <v>128</v>
      </c>
    </row>
    <row r="642" spans="2:65" s="14" customFormat="1" ht="11.25">
      <c r="B642" s="161"/>
      <c r="D642" s="144" t="s">
        <v>139</v>
      </c>
      <c r="E642" s="162" t="s">
        <v>1</v>
      </c>
      <c r="F642" s="163" t="s">
        <v>149</v>
      </c>
      <c r="H642" s="164">
        <v>66</v>
      </c>
      <c r="I642" s="165"/>
      <c r="L642" s="161"/>
      <c r="M642" s="166"/>
      <c r="T642" s="167"/>
      <c r="AT642" s="162" t="s">
        <v>139</v>
      </c>
      <c r="AU642" s="162" t="s">
        <v>90</v>
      </c>
      <c r="AV642" s="14" t="s">
        <v>135</v>
      </c>
      <c r="AW642" s="14" t="s">
        <v>36</v>
      </c>
      <c r="AX642" s="14" t="s">
        <v>88</v>
      </c>
      <c r="AY642" s="162" t="s">
        <v>128</v>
      </c>
    </row>
    <row r="643" spans="2:65" s="1" customFormat="1" ht="24.2" customHeight="1">
      <c r="B643" s="31"/>
      <c r="C643" s="131" t="s">
        <v>519</v>
      </c>
      <c r="D643" s="131" t="s">
        <v>130</v>
      </c>
      <c r="E643" s="132" t="s">
        <v>520</v>
      </c>
      <c r="F643" s="133" t="s">
        <v>521</v>
      </c>
      <c r="G643" s="134" t="s">
        <v>209</v>
      </c>
      <c r="H643" s="135">
        <v>14</v>
      </c>
      <c r="I643" s="136"/>
      <c r="J643" s="137">
        <f>ROUND(I643*H643,2)</f>
        <v>0</v>
      </c>
      <c r="K643" s="133" t="s">
        <v>134</v>
      </c>
      <c r="L643" s="31"/>
      <c r="M643" s="138" t="s">
        <v>1</v>
      </c>
      <c r="N643" s="139" t="s">
        <v>45</v>
      </c>
      <c r="P643" s="140">
        <f>O643*H643</f>
        <v>0</v>
      </c>
      <c r="Q643" s="140">
        <v>6.9999999999999994E-5</v>
      </c>
      <c r="R643" s="140">
        <f>Q643*H643</f>
        <v>9.7999999999999997E-4</v>
      </c>
      <c r="S643" s="140">
        <v>0</v>
      </c>
      <c r="T643" s="141">
        <f>S643*H643</f>
        <v>0</v>
      </c>
      <c r="AR643" s="142" t="s">
        <v>135</v>
      </c>
      <c r="AT643" s="142" t="s">
        <v>130</v>
      </c>
      <c r="AU643" s="142" t="s">
        <v>90</v>
      </c>
      <c r="AY643" s="16" t="s">
        <v>128</v>
      </c>
      <c r="BE643" s="143">
        <f>IF(N643="základní",J643,0)</f>
        <v>0</v>
      </c>
      <c r="BF643" s="143">
        <f>IF(N643="snížená",J643,0)</f>
        <v>0</v>
      </c>
      <c r="BG643" s="143">
        <f>IF(N643="zákl. přenesená",J643,0)</f>
        <v>0</v>
      </c>
      <c r="BH643" s="143">
        <f>IF(N643="sníž. přenesená",J643,0)</f>
        <v>0</v>
      </c>
      <c r="BI643" s="143">
        <f>IF(N643="nulová",J643,0)</f>
        <v>0</v>
      </c>
      <c r="BJ643" s="16" t="s">
        <v>88</v>
      </c>
      <c r="BK643" s="143">
        <f>ROUND(I643*H643,2)</f>
        <v>0</v>
      </c>
      <c r="BL643" s="16" t="s">
        <v>135</v>
      </c>
      <c r="BM643" s="142" t="s">
        <v>522</v>
      </c>
    </row>
    <row r="644" spans="2:65" s="1" customFormat="1" ht="19.5">
      <c r="B644" s="31"/>
      <c r="D644" s="144" t="s">
        <v>137</v>
      </c>
      <c r="F644" s="145" t="s">
        <v>523</v>
      </c>
      <c r="I644" s="146"/>
      <c r="L644" s="31"/>
      <c r="M644" s="147"/>
      <c r="T644" s="55"/>
      <c r="AT644" s="16" t="s">
        <v>137</v>
      </c>
      <c r="AU644" s="16" t="s">
        <v>90</v>
      </c>
    </row>
    <row r="645" spans="2:65" s="12" customFormat="1" ht="11.25">
      <c r="B645" s="148"/>
      <c r="D645" s="144" t="s">
        <v>139</v>
      </c>
      <c r="E645" s="149" t="s">
        <v>1</v>
      </c>
      <c r="F645" s="150" t="s">
        <v>473</v>
      </c>
      <c r="H645" s="149" t="s">
        <v>1</v>
      </c>
      <c r="I645" s="151"/>
      <c r="L645" s="148"/>
      <c r="M645" s="152"/>
      <c r="T645" s="153"/>
      <c r="AT645" s="149" t="s">
        <v>139</v>
      </c>
      <c r="AU645" s="149" t="s">
        <v>90</v>
      </c>
      <c r="AV645" s="12" t="s">
        <v>88</v>
      </c>
      <c r="AW645" s="12" t="s">
        <v>36</v>
      </c>
      <c r="AX645" s="12" t="s">
        <v>80</v>
      </c>
      <c r="AY645" s="149" t="s">
        <v>128</v>
      </c>
    </row>
    <row r="646" spans="2:65" s="12" customFormat="1" ht="11.25">
      <c r="B646" s="148"/>
      <c r="D646" s="144" t="s">
        <v>139</v>
      </c>
      <c r="E646" s="149" t="s">
        <v>1</v>
      </c>
      <c r="F646" s="150" t="s">
        <v>147</v>
      </c>
      <c r="H646" s="149" t="s">
        <v>1</v>
      </c>
      <c r="I646" s="151"/>
      <c r="L646" s="148"/>
      <c r="M646" s="152"/>
      <c r="T646" s="153"/>
      <c r="AT646" s="149" t="s">
        <v>139</v>
      </c>
      <c r="AU646" s="149" t="s">
        <v>90</v>
      </c>
      <c r="AV646" s="12" t="s">
        <v>88</v>
      </c>
      <c r="AW646" s="12" t="s">
        <v>36</v>
      </c>
      <c r="AX646" s="12" t="s">
        <v>80</v>
      </c>
      <c r="AY646" s="149" t="s">
        <v>128</v>
      </c>
    </row>
    <row r="647" spans="2:65" s="13" customFormat="1" ht="11.25">
      <c r="B647" s="154"/>
      <c r="D647" s="144" t="s">
        <v>139</v>
      </c>
      <c r="E647" s="155" t="s">
        <v>1</v>
      </c>
      <c r="F647" s="156" t="s">
        <v>524</v>
      </c>
      <c r="H647" s="157">
        <v>14</v>
      </c>
      <c r="I647" s="158"/>
      <c r="L647" s="154"/>
      <c r="M647" s="159"/>
      <c r="T647" s="160"/>
      <c r="AT647" s="155" t="s">
        <v>139</v>
      </c>
      <c r="AU647" s="155" t="s">
        <v>90</v>
      </c>
      <c r="AV647" s="13" t="s">
        <v>90</v>
      </c>
      <c r="AW647" s="13" t="s">
        <v>36</v>
      </c>
      <c r="AX647" s="13" t="s">
        <v>80</v>
      </c>
      <c r="AY647" s="155" t="s">
        <v>128</v>
      </c>
    </row>
    <row r="648" spans="2:65" s="14" customFormat="1" ht="11.25">
      <c r="B648" s="161"/>
      <c r="D648" s="144" t="s">
        <v>139</v>
      </c>
      <c r="E648" s="162" t="s">
        <v>1</v>
      </c>
      <c r="F648" s="163" t="s">
        <v>149</v>
      </c>
      <c r="H648" s="164">
        <v>14</v>
      </c>
      <c r="I648" s="165"/>
      <c r="L648" s="161"/>
      <c r="M648" s="166"/>
      <c r="T648" s="167"/>
      <c r="AT648" s="162" t="s">
        <v>139</v>
      </c>
      <c r="AU648" s="162" t="s">
        <v>90</v>
      </c>
      <c r="AV648" s="14" t="s">
        <v>135</v>
      </c>
      <c r="AW648" s="14" t="s">
        <v>36</v>
      </c>
      <c r="AX648" s="14" t="s">
        <v>88</v>
      </c>
      <c r="AY648" s="162" t="s">
        <v>128</v>
      </c>
    </row>
    <row r="649" spans="2:65" s="1" customFormat="1" ht="24.2" customHeight="1">
      <c r="B649" s="31"/>
      <c r="C649" s="168" t="s">
        <v>525</v>
      </c>
      <c r="D649" s="168" t="s">
        <v>305</v>
      </c>
      <c r="E649" s="169" t="s">
        <v>526</v>
      </c>
      <c r="F649" s="170" t="s">
        <v>527</v>
      </c>
      <c r="G649" s="171" t="s">
        <v>209</v>
      </c>
      <c r="H649" s="172">
        <v>6.09</v>
      </c>
      <c r="I649" s="173"/>
      <c r="J649" s="174">
        <f>ROUND(I649*H649,2)</f>
        <v>0</v>
      </c>
      <c r="K649" s="170" t="s">
        <v>134</v>
      </c>
      <c r="L649" s="175"/>
      <c r="M649" s="176" t="s">
        <v>1</v>
      </c>
      <c r="N649" s="177" t="s">
        <v>45</v>
      </c>
      <c r="P649" s="140">
        <f>O649*H649</f>
        <v>0</v>
      </c>
      <c r="Q649" s="140">
        <v>0.01</v>
      </c>
      <c r="R649" s="140">
        <f>Q649*H649</f>
        <v>6.0900000000000003E-2</v>
      </c>
      <c r="S649" s="140">
        <v>0</v>
      </c>
      <c r="T649" s="141">
        <f>S649*H649</f>
        <v>0</v>
      </c>
      <c r="AR649" s="142" t="s">
        <v>190</v>
      </c>
      <c r="AT649" s="142" t="s">
        <v>305</v>
      </c>
      <c r="AU649" s="142" t="s">
        <v>90</v>
      </c>
      <c r="AY649" s="16" t="s">
        <v>128</v>
      </c>
      <c r="BE649" s="143">
        <f>IF(N649="základní",J649,0)</f>
        <v>0</v>
      </c>
      <c r="BF649" s="143">
        <f>IF(N649="snížená",J649,0)</f>
        <v>0</v>
      </c>
      <c r="BG649" s="143">
        <f>IF(N649="zákl. přenesená",J649,0)</f>
        <v>0</v>
      </c>
      <c r="BH649" s="143">
        <f>IF(N649="sníž. přenesená",J649,0)</f>
        <v>0</v>
      </c>
      <c r="BI649" s="143">
        <f>IF(N649="nulová",J649,0)</f>
        <v>0</v>
      </c>
      <c r="BJ649" s="16" t="s">
        <v>88</v>
      </c>
      <c r="BK649" s="143">
        <f>ROUND(I649*H649,2)</f>
        <v>0</v>
      </c>
      <c r="BL649" s="16" t="s">
        <v>135</v>
      </c>
      <c r="BM649" s="142" t="s">
        <v>528</v>
      </c>
    </row>
    <row r="650" spans="2:65" s="1" customFormat="1" ht="11.25">
      <c r="B650" s="31"/>
      <c r="D650" s="144" t="s">
        <v>137</v>
      </c>
      <c r="F650" s="145" t="s">
        <v>527</v>
      </c>
      <c r="I650" s="146"/>
      <c r="L650" s="31"/>
      <c r="M650" s="147"/>
      <c r="T650" s="55"/>
      <c r="AT650" s="16" t="s">
        <v>137</v>
      </c>
      <c r="AU650" s="16" t="s">
        <v>90</v>
      </c>
    </row>
    <row r="651" spans="2:65" s="12" customFormat="1" ht="11.25">
      <c r="B651" s="148"/>
      <c r="D651" s="144" t="s">
        <v>139</v>
      </c>
      <c r="E651" s="149" t="s">
        <v>1</v>
      </c>
      <c r="F651" s="150" t="s">
        <v>473</v>
      </c>
      <c r="H651" s="149" t="s">
        <v>1</v>
      </c>
      <c r="I651" s="151"/>
      <c r="L651" s="148"/>
      <c r="M651" s="152"/>
      <c r="T651" s="153"/>
      <c r="AT651" s="149" t="s">
        <v>139</v>
      </c>
      <c r="AU651" s="149" t="s">
        <v>90</v>
      </c>
      <c r="AV651" s="12" t="s">
        <v>88</v>
      </c>
      <c r="AW651" s="12" t="s">
        <v>36</v>
      </c>
      <c r="AX651" s="12" t="s">
        <v>80</v>
      </c>
      <c r="AY651" s="149" t="s">
        <v>128</v>
      </c>
    </row>
    <row r="652" spans="2:65" s="12" customFormat="1" ht="11.25">
      <c r="B652" s="148"/>
      <c r="D652" s="144" t="s">
        <v>139</v>
      </c>
      <c r="E652" s="149" t="s">
        <v>1</v>
      </c>
      <c r="F652" s="150" t="s">
        <v>147</v>
      </c>
      <c r="H652" s="149" t="s">
        <v>1</v>
      </c>
      <c r="I652" s="151"/>
      <c r="L652" s="148"/>
      <c r="M652" s="152"/>
      <c r="T652" s="153"/>
      <c r="AT652" s="149" t="s">
        <v>139</v>
      </c>
      <c r="AU652" s="149" t="s">
        <v>90</v>
      </c>
      <c r="AV652" s="12" t="s">
        <v>88</v>
      </c>
      <c r="AW652" s="12" t="s">
        <v>36</v>
      </c>
      <c r="AX652" s="12" t="s">
        <v>80</v>
      </c>
      <c r="AY652" s="149" t="s">
        <v>128</v>
      </c>
    </row>
    <row r="653" spans="2:65" s="13" customFormat="1" ht="11.25">
      <c r="B653" s="154"/>
      <c r="D653" s="144" t="s">
        <v>139</v>
      </c>
      <c r="E653" s="155" t="s">
        <v>1</v>
      </c>
      <c r="F653" s="156" t="s">
        <v>175</v>
      </c>
      <c r="H653" s="157">
        <v>6</v>
      </c>
      <c r="I653" s="158"/>
      <c r="L653" s="154"/>
      <c r="M653" s="159"/>
      <c r="T653" s="160"/>
      <c r="AT653" s="155" t="s">
        <v>139</v>
      </c>
      <c r="AU653" s="155" t="s">
        <v>90</v>
      </c>
      <c r="AV653" s="13" t="s">
        <v>90</v>
      </c>
      <c r="AW653" s="13" t="s">
        <v>36</v>
      </c>
      <c r="AX653" s="13" t="s">
        <v>80</v>
      </c>
      <c r="AY653" s="155" t="s">
        <v>128</v>
      </c>
    </row>
    <row r="654" spans="2:65" s="14" customFormat="1" ht="11.25">
      <c r="B654" s="161"/>
      <c r="D654" s="144" t="s">
        <v>139</v>
      </c>
      <c r="E654" s="162" t="s">
        <v>1</v>
      </c>
      <c r="F654" s="163" t="s">
        <v>149</v>
      </c>
      <c r="H654" s="164">
        <v>6</v>
      </c>
      <c r="I654" s="165"/>
      <c r="L654" s="161"/>
      <c r="M654" s="166"/>
      <c r="T654" s="167"/>
      <c r="AT654" s="162" t="s">
        <v>139</v>
      </c>
      <c r="AU654" s="162" t="s">
        <v>90</v>
      </c>
      <c r="AV654" s="14" t="s">
        <v>135</v>
      </c>
      <c r="AW654" s="14" t="s">
        <v>36</v>
      </c>
      <c r="AX654" s="14" t="s">
        <v>88</v>
      </c>
      <c r="AY654" s="162" t="s">
        <v>128</v>
      </c>
    </row>
    <row r="655" spans="2:65" s="13" customFormat="1" ht="11.25">
      <c r="B655" s="154"/>
      <c r="D655" s="144" t="s">
        <v>139</v>
      </c>
      <c r="F655" s="156" t="s">
        <v>529</v>
      </c>
      <c r="H655" s="157">
        <v>6.09</v>
      </c>
      <c r="I655" s="158"/>
      <c r="L655" s="154"/>
      <c r="M655" s="159"/>
      <c r="T655" s="160"/>
      <c r="AT655" s="155" t="s">
        <v>139</v>
      </c>
      <c r="AU655" s="155" t="s">
        <v>90</v>
      </c>
      <c r="AV655" s="13" t="s">
        <v>90</v>
      </c>
      <c r="AW655" s="13" t="s">
        <v>4</v>
      </c>
      <c r="AX655" s="13" t="s">
        <v>88</v>
      </c>
      <c r="AY655" s="155" t="s">
        <v>128</v>
      </c>
    </row>
    <row r="656" spans="2:65" s="1" customFormat="1" ht="24.2" customHeight="1">
      <c r="B656" s="31"/>
      <c r="C656" s="168" t="s">
        <v>530</v>
      </c>
      <c r="D656" s="168" t="s">
        <v>305</v>
      </c>
      <c r="E656" s="169" t="s">
        <v>531</v>
      </c>
      <c r="F656" s="170" t="s">
        <v>532</v>
      </c>
      <c r="G656" s="171" t="s">
        <v>209</v>
      </c>
      <c r="H656" s="172">
        <v>2</v>
      </c>
      <c r="I656" s="173"/>
      <c r="J656" s="174">
        <f>ROUND(I656*H656,2)</f>
        <v>0</v>
      </c>
      <c r="K656" s="170" t="s">
        <v>533</v>
      </c>
      <c r="L656" s="175"/>
      <c r="M656" s="176" t="s">
        <v>1</v>
      </c>
      <c r="N656" s="177" t="s">
        <v>45</v>
      </c>
      <c r="P656" s="140">
        <f>O656*H656</f>
        <v>0</v>
      </c>
      <c r="Q656" s="140">
        <v>5.0000000000000001E-3</v>
      </c>
      <c r="R656" s="140">
        <f>Q656*H656</f>
        <v>0.01</v>
      </c>
      <c r="S656" s="140">
        <v>0</v>
      </c>
      <c r="T656" s="141">
        <f>S656*H656</f>
        <v>0</v>
      </c>
      <c r="AR656" s="142" t="s">
        <v>190</v>
      </c>
      <c r="AT656" s="142" t="s">
        <v>305</v>
      </c>
      <c r="AU656" s="142" t="s">
        <v>90</v>
      </c>
      <c r="AY656" s="16" t="s">
        <v>128</v>
      </c>
      <c r="BE656" s="143">
        <f>IF(N656="základní",J656,0)</f>
        <v>0</v>
      </c>
      <c r="BF656" s="143">
        <f>IF(N656="snížená",J656,0)</f>
        <v>0</v>
      </c>
      <c r="BG656" s="143">
        <f>IF(N656="zákl. přenesená",J656,0)</f>
        <v>0</v>
      </c>
      <c r="BH656" s="143">
        <f>IF(N656="sníž. přenesená",J656,0)</f>
        <v>0</v>
      </c>
      <c r="BI656" s="143">
        <f>IF(N656="nulová",J656,0)</f>
        <v>0</v>
      </c>
      <c r="BJ656" s="16" t="s">
        <v>88</v>
      </c>
      <c r="BK656" s="143">
        <f>ROUND(I656*H656,2)</f>
        <v>0</v>
      </c>
      <c r="BL656" s="16" t="s">
        <v>135</v>
      </c>
      <c r="BM656" s="142" t="s">
        <v>534</v>
      </c>
    </row>
    <row r="657" spans="2:65" s="1" customFormat="1" ht="19.5">
      <c r="B657" s="31"/>
      <c r="D657" s="144" t="s">
        <v>137</v>
      </c>
      <c r="F657" s="145" t="s">
        <v>532</v>
      </c>
      <c r="I657" s="146"/>
      <c r="L657" s="31"/>
      <c r="M657" s="147"/>
      <c r="T657" s="55"/>
      <c r="AT657" s="16" t="s">
        <v>137</v>
      </c>
      <c r="AU657" s="16" t="s">
        <v>90</v>
      </c>
    </row>
    <row r="658" spans="2:65" s="12" customFormat="1" ht="11.25">
      <c r="B658" s="148"/>
      <c r="D658" s="144" t="s">
        <v>139</v>
      </c>
      <c r="E658" s="149" t="s">
        <v>1</v>
      </c>
      <c r="F658" s="150" t="s">
        <v>473</v>
      </c>
      <c r="H658" s="149" t="s">
        <v>1</v>
      </c>
      <c r="I658" s="151"/>
      <c r="L658" s="148"/>
      <c r="M658" s="152"/>
      <c r="T658" s="153"/>
      <c r="AT658" s="149" t="s">
        <v>139</v>
      </c>
      <c r="AU658" s="149" t="s">
        <v>90</v>
      </c>
      <c r="AV658" s="12" t="s">
        <v>88</v>
      </c>
      <c r="AW658" s="12" t="s">
        <v>36</v>
      </c>
      <c r="AX658" s="12" t="s">
        <v>80</v>
      </c>
      <c r="AY658" s="149" t="s">
        <v>128</v>
      </c>
    </row>
    <row r="659" spans="2:65" s="12" customFormat="1" ht="11.25">
      <c r="B659" s="148"/>
      <c r="D659" s="144" t="s">
        <v>139</v>
      </c>
      <c r="E659" s="149" t="s">
        <v>1</v>
      </c>
      <c r="F659" s="150" t="s">
        <v>147</v>
      </c>
      <c r="H659" s="149" t="s">
        <v>1</v>
      </c>
      <c r="I659" s="151"/>
      <c r="L659" s="148"/>
      <c r="M659" s="152"/>
      <c r="T659" s="153"/>
      <c r="AT659" s="149" t="s">
        <v>139</v>
      </c>
      <c r="AU659" s="149" t="s">
        <v>90</v>
      </c>
      <c r="AV659" s="12" t="s">
        <v>88</v>
      </c>
      <c r="AW659" s="12" t="s">
        <v>36</v>
      </c>
      <c r="AX659" s="12" t="s">
        <v>80</v>
      </c>
      <c r="AY659" s="149" t="s">
        <v>128</v>
      </c>
    </row>
    <row r="660" spans="2:65" s="13" customFormat="1" ht="11.25">
      <c r="B660" s="154"/>
      <c r="D660" s="144" t="s">
        <v>139</v>
      </c>
      <c r="E660" s="155" t="s">
        <v>1</v>
      </c>
      <c r="F660" s="156" t="s">
        <v>90</v>
      </c>
      <c r="H660" s="157">
        <v>2</v>
      </c>
      <c r="I660" s="158"/>
      <c r="L660" s="154"/>
      <c r="M660" s="159"/>
      <c r="T660" s="160"/>
      <c r="AT660" s="155" t="s">
        <v>139</v>
      </c>
      <c r="AU660" s="155" t="s">
        <v>90</v>
      </c>
      <c r="AV660" s="13" t="s">
        <v>90</v>
      </c>
      <c r="AW660" s="13" t="s">
        <v>36</v>
      </c>
      <c r="AX660" s="13" t="s">
        <v>80</v>
      </c>
      <c r="AY660" s="155" t="s">
        <v>128</v>
      </c>
    </row>
    <row r="661" spans="2:65" s="14" customFormat="1" ht="11.25">
      <c r="B661" s="161"/>
      <c r="D661" s="144" t="s">
        <v>139</v>
      </c>
      <c r="E661" s="162" t="s">
        <v>1</v>
      </c>
      <c r="F661" s="163" t="s">
        <v>149</v>
      </c>
      <c r="H661" s="164">
        <v>2</v>
      </c>
      <c r="I661" s="165"/>
      <c r="L661" s="161"/>
      <c r="M661" s="166"/>
      <c r="T661" s="167"/>
      <c r="AT661" s="162" t="s">
        <v>139</v>
      </c>
      <c r="AU661" s="162" t="s">
        <v>90</v>
      </c>
      <c r="AV661" s="14" t="s">
        <v>135</v>
      </c>
      <c r="AW661" s="14" t="s">
        <v>36</v>
      </c>
      <c r="AX661" s="14" t="s">
        <v>88</v>
      </c>
      <c r="AY661" s="162" t="s">
        <v>128</v>
      </c>
    </row>
    <row r="662" spans="2:65" s="1" customFormat="1" ht="24.2" customHeight="1">
      <c r="B662" s="31"/>
      <c r="C662" s="168" t="s">
        <v>535</v>
      </c>
      <c r="D662" s="168" t="s">
        <v>305</v>
      </c>
      <c r="E662" s="169" t="s">
        <v>536</v>
      </c>
      <c r="F662" s="170" t="s">
        <v>537</v>
      </c>
      <c r="G662" s="171" t="s">
        <v>209</v>
      </c>
      <c r="H662" s="172">
        <v>6.09</v>
      </c>
      <c r="I662" s="173"/>
      <c r="J662" s="174">
        <f>ROUND(I662*H662,2)</f>
        <v>0</v>
      </c>
      <c r="K662" s="170" t="s">
        <v>134</v>
      </c>
      <c r="L662" s="175"/>
      <c r="M662" s="176" t="s">
        <v>1</v>
      </c>
      <c r="N662" s="177" t="s">
        <v>45</v>
      </c>
      <c r="P662" s="140">
        <f>O662*H662</f>
        <v>0</v>
      </c>
      <c r="Q662" s="140">
        <v>8.4999999999999995E-4</v>
      </c>
      <c r="R662" s="140">
        <f>Q662*H662</f>
        <v>5.1764999999999997E-3</v>
      </c>
      <c r="S662" s="140">
        <v>0</v>
      </c>
      <c r="T662" s="141">
        <f>S662*H662</f>
        <v>0</v>
      </c>
      <c r="AR662" s="142" t="s">
        <v>190</v>
      </c>
      <c r="AT662" s="142" t="s">
        <v>305</v>
      </c>
      <c r="AU662" s="142" t="s">
        <v>90</v>
      </c>
      <c r="AY662" s="16" t="s">
        <v>128</v>
      </c>
      <c r="BE662" s="143">
        <f>IF(N662="základní",J662,0)</f>
        <v>0</v>
      </c>
      <c r="BF662" s="143">
        <f>IF(N662="snížená",J662,0)</f>
        <v>0</v>
      </c>
      <c r="BG662" s="143">
        <f>IF(N662="zákl. přenesená",J662,0)</f>
        <v>0</v>
      </c>
      <c r="BH662" s="143">
        <f>IF(N662="sníž. přenesená",J662,0)</f>
        <v>0</v>
      </c>
      <c r="BI662" s="143">
        <f>IF(N662="nulová",J662,0)</f>
        <v>0</v>
      </c>
      <c r="BJ662" s="16" t="s">
        <v>88</v>
      </c>
      <c r="BK662" s="143">
        <f>ROUND(I662*H662,2)</f>
        <v>0</v>
      </c>
      <c r="BL662" s="16" t="s">
        <v>135</v>
      </c>
      <c r="BM662" s="142" t="s">
        <v>538</v>
      </c>
    </row>
    <row r="663" spans="2:65" s="1" customFormat="1" ht="19.5">
      <c r="B663" s="31"/>
      <c r="D663" s="144" t="s">
        <v>137</v>
      </c>
      <c r="F663" s="145" t="s">
        <v>537</v>
      </c>
      <c r="I663" s="146"/>
      <c r="L663" s="31"/>
      <c r="M663" s="147"/>
      <c r="T663" s="55"/>
      <c r="AT663" s="16" t="s">
        <v>137</v>
      </c>
      <c r="AU663" s="16" t="s">
        <v>90</v>
      </c>
    </row>
    <row r="664" spans="2:65" s="12" customFormat="1" ht="11.25">
      <c r="B664" s="148"/>
      <c r="D664" s="144" t="s">
        <v>139</v>
      </c>
      <c r="E664" s="149" t="s">
        <v>1</v>
      </c>
      <c r="F664" s="150" t="s">
        <v>473</v>
      </c>
      <c r="H664" s="149" t="s">
        <v>1</v>
      </c>
      <c r="I664" s="151"/>
      <c r="L664" s="148"/>
      <c r="M664" s="152"/>
      <c r="T664" s="153"/>
      <c r="AT664" s="149" t="s">
        <v>139</v>
      </c>
      <c r="AU664" s="149" t="s">
        <v>90</v>
      </c>
      <c r="AV664" s="12" t="s">
        <v>88</v>
      </c>
      <c r="AW664" s="12" t="s">
        <v>36</v>
      </c>
      <c r="AX664" s="12" t="s">
        <v>80</v>
      </c>
      <c r="AY664" s="149" t="s">
        <v>128</v>
      </c>
    </row>
    <row r="665" spans="2:65" s="12" customFormat="1" ht="11.25">
      <c r="B665" s="148"/>
      <c r="D665" s="144" t="s">
        <v>139</v>
      </c>
      <c r="E665" s="149" t="s">
        <v>1</v>
      </c>
      <c r="F665" s="150" t="s">
        <v>147</v>
      </c>
      <c r="H665" s="149" t="s">
        <v>1</v>
      </c>
      <c r="I665" s="151"/>
      <c r="L665" s="148"/>
      <c r="M665" s="152"/>
      <c r="T665" s="153"/>
      <c r="AT665" s="149" t="s">
        <v>139</v>
      </c>
      <c r="AU665" s="149" t="s">
        <v>90</v>
      </c>
      <c r="AV665" s="12" t="s">
        <v>88</v>
      </c>
      <c r="AW665" s="12" t="s">
        <v>36</v>
      </c>
      <c r="AX665" s="12" t="s">
        <v>80</v>
      </c>
      <c r="AY665" s="149" t="s">
        <v>128</v>
      </c>
    </row>
    <row r="666" spans="2:65" s="13" customFormat="1" ht="11.25">
      <c r="B666" s="154"/>
      <c r="D666" s="144" t="s">
        <v>139</v>
      </c>
      <c r="E666" s="155" t="s">
        <v>1</v>
      </c>
      <c r="F666" s="156" t="s">
        <v>175</v>
      </c>
      <c r="H666" s="157">
        <v>6</v>
      </c>
      <c r="I666" s="158"/>
      <c r="L666" s="154"/>
      <c r="M666" s="159"/>
      <c r="T666" s="160"/>
      <c r="AT666" s="155" t="s">
        <v>139</v>
      </c>
      <c r="AU666" s="155" t="s">
        <v>90</v>
      </c>
      <c r="AV666" s="13" t="s">
        <v>90</v>
      </c>
      <c r="AW666" s="13" t="s">
        <v>36</v>
      </c>
      <c r="AX666" s="13" t="s">
        <v>80</v>
      </c>
      <c r="AY666" s="155" t="s">
        <v>128</v>
      </c>
    </row>
    <row r="667" spans="2:65" s="14" customFormat="1" ht="11.25">
      <c r="B667" s="161"/>
      <c r="D667" s="144" t="s">
        <v>139</v>
      </c>
      <c r="E667" s="162" t="s">
        <v>1</v>
      </c>
      <c r="F667" s="163" t="s">
        <v>149</v>
      </c>
      <c r="H667" s="164">
        <v>6</v>
      </c>
      <c r="I667" s="165"/>
      <c r="L667" s="161"/>
      <c r="M667" s="166"/>
      <c r="T667" s="167"/>
      <c r="AT667" s="162" t="s">
        <v>139</v>
      </c>
      <c r="AU667" s="162" t="s">
        <v>90</v>
      </c>
      <c r="AV667" s="14" t="s">
        <v>135</v>
      </c>
      <c r="AW667" s="14" t="s">
        <v>36</v>
      </c>
      <c r="AX667" s="14" t="s">
        <v>88</v>
      </c>
      <c r="AY667" s="162" t="s">
        <v>128</v>
      </c>
    </row>
    <row r="668" spans="2:65" s="13" customFormat="1" ht="11.25">
      <c r="B668" s="154"/>
      <c r="D668" s="144" t="s">
        <v>139</v>
      </c>
      <c r="F668" s="156" t="s">
        <v>529</v>
      </c>
      <c r="H668" s="157">
        <v>6.09</v>
      </c>
      <c r="I668" s="158"/>
      <c r="L668" s="154"/>
      <c r="M668" s="159"/>
      <c r="T668" s="160"/>
      <c r="AT668" s="155" t="s">
        <v>139</v>
      </c>
      <c r="AU668" s="155" t="s">
        <v>90</v>
      </c>
      <c r="AV668" s="13" t="s">
        <v>90</v>
      </c>
      <c r="AW668" s="13" t="s">
        <v>4</v>
      </c>
      <c r="AX668" s="13" t="s">
        <v>88</v>
      </c>
      <c r="AY668" s="155" t="s">
        <v>128</v>
      </c>
    </row>
    <row r="669" spans="2:65" s="1" customFormat="1" ht="24.2" customHeight="1">
      <c r="B669" s="31"/>
      <c r="C669" s="131" t="s">
        <v>539</v>
      </c>
      <c r="D669" s="131" t="s">
        <v>130</v>
      </c>
      <c r="E669" s="132" t="s">
        <v>540</v>
      </c>
      <c r="F669" s="133" t="s">
        <v>541</v>
      </c>
      <c r="G669" s="134" t="s">
        <v>209</v>
      </c>
      <c r="H669" s="135">
        <v>45</v>
      </c>
      <c r="I669" s="136"/>
      <c r="J669" s="137">
        <f>ROUND(I669*H669,2)</f>
        <v>0</v>
      </c>
      <c r="K669" s="133" t="s">
        <v>134</v>
      </c>
      <c r="L669" s="31"/>
      <c r="M669" s="138" t="s">
        <v>1</v>
      </c>
      <c r="N669" s="139" t="s">
        <v>45</v>
      </c>
      <c r="P669" s="140">
        <f>O669*H669</f>
        <v>0</v>
      </c>
      <c r="Q669" s="140">
        <v>6.9999999999999994E-5</v>
      </c>
      <c r="R669" s="140">
        <f>Q669*H669</f>
        <v>3.1499999999999996E-3</v>
      </c>
      <c r="S669" s="140">
        <v>0</v>
      </c>
      <c r="T669" s="141">
        <f>S669*H669</f>
        <v>0</v>
      </c>
      <c r="AR669" s="142" t="s">
        <v>135</v>
      </c>
      <c r="AT669" s="142" t="s">
        <v>130</v>
      </c>
      <c r="AU669" s="142" t="s">
        <v>90</v>
      </c>
      <c r="AY669" s="16" t="s">
        <v>128</v>
      </c>
      <c r="BE669" s="143">
        <f>IF(N669="základní",J669,0)</f>
        <v>0</v>
      </c>
      <c r="BF669" s="143">
        <f>IF(N669="snížená",J669,0)</f>
        <v>0</v>
      </c>
      <c r="BG669" s="143">
        <f>IF(N669="zákl. přenesená",J669,0)</f>
        <v>0</v>
      </c>
      <c r="BH669" s="143">
        <f>IF(N669="sníž. přenesená",J669,0)</f>
        <v>0</v>
      </c>
      <c r="BI669" s="143">
        <f>IF(N669="nulová",J669,0)</f>
        <v>0</v>
      </c>
      <c r="BJ669" s="16" t="s">
        <v>88</v>
      </c>
      <c r="BK669" s="143">
        <f>ROUND(I669*H669,2)</f>
        <v>0</v>
      </c>
      <c r="BL669" s="16" t="s">
        <v>135</v>
      </c>
      <c r="BM669" s="142" t="s">
        <v>542</v>
      </c>
    </row>
    <row r="670" spans="2:65" s="1" customFormat="1" ht="19.5">
      <c r="B670" s="31"/>
      <c r="D670" s="144" t="s">
        <v>137</v>
      </c>
      <c r="F670" s="145" t="s">
        <v>541</v>
      </c>
      <c r="I670" s="146"/>
      <c r="L670" s="31"/>
      <c r="M670" s="147"/>
      <c r="T670" s="55"/>
      <c r="AT670" s="16" t="s">
        <v>137</v>
      </c>
      <c r="AU670" s="16" t="s">
        <v>90</v>
      </c>
    </row>
    <row r="671" spans="2:65" s="12" customFormat="1" ht="11.25">
      <c r="B671" s="148"/>
      <c r="D671" s="144" t="s">
        <v>139</v>
      </c>
      <c r="E671" s="149" t="s">
        <v>1</v>
      </c>
      <c r="F671" s="150" t="s">
        <v>488</v>
      </c>
      <c r="H671" s="149" t="s">
        <v>1</v>
      </c>
      <c r="I671" s="151"/>
      <c r="L671" s="148"/>
      <c r="M671" s="152"/>
      <c r="T671" s="153"/>
      <c r="AT671" s="149" t="s">
        <v>139</v>
      </c>
      <c r="AU671" s="149" t="s">
        <v>90</v>
      </c>
      <c r="AV671" s="12" t="s">
        <v>88</v>
      </c>
      <c r="AW671" s="12" t="s">
        <v>36</v>
      </c>
      <c r="AX671" s="12" t="s">
        <v>80</v>
      </c>
      <c r="AY671" s="149" t="s">
        <v>128</v>
      </c>
    </row>
    <row r="672" spans="2:65" s="12" customFormat="1" ht="11.25">
      <c r="B672" s="148"/>
      <c r="D672" s="144" t="s">
        <v>139</v>
      </c>
      <c r="E672" s="149" t="s">
        <v>1</v>
      </c>
      <c r="F672" s="150" t="s">
        <v>489</v>
      </c>
      <c r="H672" s="149" t="s">
        <v>1</v>
      </c>
      <c r="I672" s="151"/>
      <c r="L672" s="148"/>
      <c r="M672" s="152"/>
      <c r="T672" s="153"/>
      <c r="AT672" s="149" t="s">
        <v>139</v>
      </c>
      <c r="AU672" s="149" t="s">
        <v>90</v>
      </c>
      <c r="AV672" s="12" t="s">
        <v>88</v>
      </c>
      <c r="AW672" s="12" t="s">
        <v>36</v>
      </c>
      <c r="AX672" s="12" t="s">
        <v>80</v>
      </c>
      <c r="AY672" s="149" t="s">
        <v>128</v>
      </c>
    </row>
    <row r="673" spans="2:65" s="13" customFormat="1" ht="11.25">
      <c r="B673" s="154"/>
      <c r="D673" s="144" t="s">
        <v>139</v>
      </c>
      <c r="E673" s="155" t="s">
        <v>1</v>
      </c>
      <c r="F673" s="156" t="s">
        <v>543</v>
      </c>
      <c r="H673" s="157">
        <v>45</v>
      </c>
      <c r="I673" s="158"/>
      <c r="L673" s="154"/>
      <c r="M673" s="159"/>
      <c r="T673" s="160"/>
      <c r="AT673" s="155" t="s">
        <v>139</v>
      </c>
      <c r="AU673" s="155" t="s">
        <v>90</v>
      </c>
      <c r="AV673" s="13" t="s">
        <v>90</v>
      </c>
      <c r="AW673" s="13" t="s">
        <v>36</v>
      </c>
      <c r="AX673" s="13" t="s">
        <v>80</v>
      </c>
      <c r="AY673" s="155" t="s">
        <v>128</v>
      </c>
    </row>
    <row r="674" spans="2:65" s="14" customFormat="1" ht="11.25">
      <c r="B674" s="161"/>
      <c r="D674" s="144" t="s">
        <v>139</v>
      </c>
      <c r="E674" s="162" t="s">
        <v>1</v>
      </c>
      <c r="F674" s="163" t="s">
        <v>149</v>
      </c>
      <c r="H674" s="164">
        <v>45</v>
      </c>
      <c r="I674" s="165"/>
      <c r="L674" s="161"/>
      <c r="M674" s="166"/>
      <c r="T674" s="167"/>
      <c r="AT674" s="162" t="s">
        <v>139</v>
      </c>
      <c r="AU674" s="162" t="s">
        <v>90</v>
      </c>
      <c r="AV674" s="14" t="s">
        <v>135</v>
      </c>
      <c r="AW674" s="14" t="s">
        <v>36</v>
      </c>
      <c r="AX674" s="14" t="s">
        <v>88</v>
      </c>
      <c r="AY674" s="162" t="s">
        <v>128</v>
      </c>
    </row>
    <row r="675" spans="2:65" s="1" customFormat="1" ht="24.2" customHeight="1">
      <c r="B675" s="31"/>
      <c r="C675" s="168" t="s">
        <v>544</v>
      </c>
      <c r="D675" s="168" t="s">
        <v>305</v>
      </c>
      <c r="E675" s="169" t="s">
        <v>545</v>
      </c>
      <c r="F675" s="170" t="s">
        <v>546</v>
      </c>
      <c r="G675" s="171" t="s">
        <v>209</v>
      </c>
      <c r="H675" s="172">
        <v>22</v>
      </c>
      <c r="I675" s="173"/>
      <c r="J675" s="174">
        <f>ROUND(I675*H675,2)</f>
        <v>0</v>
      </c>
      <c r="K675" s="170" t="s">
        <v>134</v>
      </c>
      <c r="L675" s="175"/>
      <c r="M675" s="176" t="s">
        <v>1</v>
      </c>
      <c r="N675" s="177" t="s">
        <v>45</v>
      </c>
      <c r="P675" s="140">
        <f>O675*H675</f>
        <v>0</v>
      </c>
      <c r="Q675" s="140">
        <v>1.4999999999999999E-2</v>
      </c>
      <c r="R675" s="140">
        <f>Q675*H675</f>
        <v>0.32999999999999996</v>
      </c>
      <c r="S675" s="140">
        <v>0</v>
      </c>
      <c r="T675" s="141">
        <f>S675*H675</f>
        <v>0</v>
      </c>
      <c r="AR675" s="142" t="s">
        <v>190</v>
      </c>
      <c r="AT675" s="142" t="s">
        <v>305</v>
      </c>
      <c r="AU675" s="142" t="s">
        <v>90</v>
      </c>
      <c r="AY675" s="16" t="s">
        <v>128</v>
      </c>
      <c r="BE675" s="143">
        <f>IF(N675="základní",J675,0)</f>
        <v>0</v>
      </c>
      <c r="BF675" s="143">
        <f>IF(N675="snížená",J675,0)</f>
        <v>0</v>
      </c>
      <c r="BG675" s="143">
        <f>IF(N675="zákl. přenesená",J675,0)</f>
        <v>0</v>
      </c>
      <c r="BH675" s="143">
        <f>IF(N675="sníž. přenesená",J675,0)</f>
        <v>0</v>
      </c>
      <c r="BI675" s="143">
        <f>IF(N675="nulová",J675,0)</f>
        <v>0</v>
      </c>
      <c r="BJ675" s="16" t="s">
        <v>88</v>
      </c>
      <c r="BK675" s="143">
        <f>ROUND(I675*H675,2)</f>
        <v>0</v>
      </c>
      <c r="BL675" s="16" t="s">
        <v>135</v>
      </c>
      <c r="BM675" s="142" t="s">
        <v>547</v>
      </c>
    </row>
    <row r="676" spans="2:65" s="1" customFormat="1" ht="19.5">
      <c r="B676" s="31"/>
      <c r="D676" s="144" t="s">
        <v>137</v>
      </c>
      <c r="F676" s="145" t="s">
        <v>546</v>
      </c>
      <c r="I676" s="146"/>
      <c r="L676" s="31"/>
      <c r="M676" s="147"/>
      <c r="T676" s="55"/>
      <c r="AT676" s="16" t="s">
        <v>137</v>
      </c>
      <c r="AU676" s="16" t="s">
        <v>90</v>
      </c>
    </row>
    <row r="677" spans="2:65" s="12" customFormat="1" ht="11.25">
      <c r="B677" s="148"/>
      <c r="D677" s="144" t="s">
        <v>139</v>
      </c>
      <c r="E677" s="149" t="s">
        <v>1</v>
      </c>
      <c r="F677" s="150" t="s">
        <v>488</v>
      </c>
      <c r="H677" s="149" t="s">
        <v>1</v>
      </c>
      <c r="I677" s="151"/>
      <c r="L677" s="148"/>
      <c r="M677" s="152"/>
      <c r="T677" s="153"/>
      <c r="AT677" s="149" t="s">
        <v>139</v>
      </c>
      <c r="AU677" s="149" t="s">
        <v>90</v>
      </c>
      <c r="AV677" s="12" t="s">
        <v>88</v>
      </c>
      <c r="AW677" s="12" t="s">
        <v>36</v>
      </c>
      <c r="AX677" s="12" t="s">
        <v>80</v>
      </c>
      <c r="AY677" s="149" t="s">
        <v>128</v>
      </c>
    </row>
    <row r="678" spans="2:65" s="12" customFormat="1" ht="11.25">
      <c r="B678" s="148"/>
      <c r="D678" s="144" t="s">
        <v>139</v>
      </c>
      <c r="E678" s="149" t="s">
        <v>1</v>
      </c>
      <c r="F678" s="150" t="s">
        <v>489</v>
      </c>
      <c r="H678" s="149" t="s">
        <v>1</v>
      </c>
      <c r="I678" s="151"/>
      <c r="L678" s="148"/>
      <c r="M678" s="152"/>
      <c r="T678" s="153"/>
      <c r="AT678" s="149" t="s">
        <v>139</v>
      </c>
      <c r="AU678" s="149" t="s">
        <v>90</v>
      </c>
      <c r="AV678" s="12" t="s">
        <v>88</v>
      </c>
      <c r="AW678" s="12" t="s">
        <v>36</v>
      </c>
      <c r="AX678" s="12" t="s">
        <v>80</v>
      </c>
      <c r="AY678" s="149" t="s">
        <v>128</v>
      </c>
    </row>
    <row r="679" spans="2:65" s="13" customFormat="1" ht="11.25">
      <c r="B679" s="154"/>
      <c r="D679" s="144" t="s">
        <v>139</v>
      </c>
      <c r="E679" s="155" t="s">
        <v>1</v>
      </c>
      <c r="F679" s="156" t="s">
        <v>283</v>
      </c>
      <c r="H679" s="157">
        <v>22</v>
      </c>
      <c r="I679" s="158"/>
      <c r="L679" s="154"/>
      <c r="M679" s="159"/>
      <c r="T679" s="160"/>
      <c r="AT679" s="155" t="s">
        <v>139</v>
      </c>
      <c r="AU679" s="155" t="s">
        <v>90</v>
      </c>
      <c r="AV679" s="13" t="s">
        <v>90</v>
      </c>
      <c r="AW679" s="13" t="s">
        <v>36</v>
      </c>
      <c r="AX679" s="13" t="s">
        <v>80</v>
      </c>
      <c r="AY679" s="155" t="s">
        <v>128</v>
      </c>
    </row>
    <row r="680" spans="2:65" s="14" customFormat="1" ht="11.25">
      <c r="B680" s="161"/>
      <c r="D680" s="144" t="s">
        <v>139</v>
      </c>
      <c r="E680" s="162" t="s">
        <v>1</v>
      </c>
      <c r="F680" s="163" t="s">
        <v>149</v>
      </c>
      <c r="H680" s="164">
        <v>22</v>
      </c>
      <c r="I680" s="165"/>
      <c r="L680" s="161"/>
      <c r="M680" s="166"/>
      <c r="T680" s="167"/>
      <c r="AT680" s="162" t="s">
        <v>139</v>
      </c>
      <c r="AU680" s="162" t="s">
        <v>90</v>
      </c>
      <c r="AV680" s="14" t="s">
        <v>135</v>
      </c>
      <c r="AW680" s="14" t="s">
        <v>36</v>
      </c>
      <c r="AX680" s="14" t="s">
        <v>88</v>
      </c>
      <c r="AY680" s="162" t="s">
        <v>128</v>
      </c>
    </row>
    <row r="681" spans="2:65" s="1" customFormat="1" ht="24.2" customHeight="1">
      <c r="B681" s="31"/>
      <c r="C681" s="168" t="s">
        <v>334</v>
      </c>
      <c r="D681" s="168" t="s">
        <v>305</v>
      </c>
      <c r="E681" s="169" t="s">
        <v>548</v>
      </c>
      <c r="F681" s="170" t="s">
        <v>549</v>
      </c>
      <c r="G681" s="171" t="s">
        <v>209</v>
      </c>
      <c r="H681" s="172">
        <v>1</v>
      </c>
      <c r="I681" s="173"/>
      <c r="J681" s="174">
        <f>ROUND(I681*H681,2)</f>
        <v>0</v>
      </c>
      <c r="K681" s="170" t="s">
        <v>533</v>
      </c>
      <c r="L681" s="175"/>
      <c r="M681" s="176" t="s">
        <v>1</v>
      </c>
      <c r="N681" s="177" t="s">
        <v>45</v>
      </c>
      <c r="P681" s="140">
        <f>O681*H681</f>
        <v>0</v>
      </c>
      <c r="Q681" s="140">
        <v>6.0000000000000001E-3</v>
      </c>
      <c r="R681" s="140">
        <f>Q681*H681</f>
        <v>6.0000000000000001E-3</v>
      </c>
      <c r="S681" s="140">
        <v>0</v>
      </c>
      <c r="T681" s="141">
        <f>S681*H681</f>
        <v>0</v>
      </c>
      <c r="AR681" s="142" t="s">
        <v>190</v>
      </c>
      <c r="AT681" s="142" t="s">
        <v>305</v>
      </c>
      <c r="AU681" s="142" t="s">
        <v>90</v>
      </c>
      <c r="AY681" s="16" t="s">
        <v>128</v>
      </c>
      <c r="BE681" s="143">
        <f>IF(N681="základní",J681,0)</f>
        <v>0</v>
      </c>
      <c r="BF681" s="143">
        <f>IF(N681="snížená",J681,0)</f>
        <v>0</v>
      </c>
      <c r="BG681" s="143">
        <f>IF(N681="zákl. přenesená",J681,0)</f>
        <v>0</v>
      </c>
      <c r="BH681" s="143">
        <f>IF(N681="sníž. přenesená",J681,0)</f>
        <v>0</v>
      </c>
      <c r="BI681" s="143">
        <f>IF(N681="nulová",J681,0)</f>
        <v>0</v>
      </c>
      <c r="BJ681" s="16" t="s">
        <v>88</v>
      </c>
      <c r="BK681" s="143">
        <f>ROUND(I681*H681,2)</f>
        <v>0</v>
      </c>
      <c r="BL681" s="16" t="s">
        <v>135</v>
      </c>
      <c r="BM681" s="142" t="s">
        <v>550</v>
      </c>
    </row>
    <row r="682" spans="2:65" s="1" customFormat="1" ht="19.5">
      <c r="B682" s="31"/>
      <c r="D682" s="144" t="s">
        <v>137</v>
      </c>
      <c r="F682" s="145" t="s">
        <v>549</v>
      </c>
      <c r="I682" s="146"/>
      <c r="L682" s="31"/>
      <c r="M682" s="147"/>
      <c r="T682" s="55"/>
      <c r="AT682" s="16" t="s">
        <v>137</v>
      </c>
      <c r="AU682" s="16" t="s">
        <v>90</v>
      </c>
    </row>
    <row r="683" spans="2:65" s="12" customFormat="1" ht="11.25">
      <c r="B683" s="148"/>
      <c r="D683" s="144" t="s">
        <v>139</v>
      </c>
      <c r="E683" s="149" t="s">
        <v>1</v>
      </c>
      <c r="F683" s="150" t="s">
        <v>488</v>
      </c>
      <c r="H683" s="149" t="s">
        <v>1</v>
      </c>
      <c r="I683" s="151"/>
      <c r="L683" s="148"/>
      <c r="M683" s="152"/>
      <c r="T683" s="153"/>
      <c r="AT683" s="149" t="s">
        <v>139</v>
      </c>
      <c r="AU683" s="149" t="s">
        <v>90</v>
      </c>
      <c r="AV683" s="12" t="s">
        <v>88</v>
      </c>
      <c r="AW683" s="12" t="s">
        <v>36</v>
      </c>
      <c r="AX683" s="12" t="s">
        <v>80</v>
      </c>
      <c r="AY683" s="149" t="s">
        <v>128</v>
      </c>
    </row>
    <row r="684" spans="2:65" s="12" customFormat="1" ht="11.25">
      <c r="B684" s="148"/>
      <c r="D684" s="144" t="s">
        <v>139</v>
      </c>
      <c r="E684" s="149" t="s">
        <v>1</v>
      </c>
      <c r="F684" s="150" t="s">
        <v>489</v>
      </c>
      <c r="H684" s="149" t="s">
        <v>1</v>
      </c>
      <c r="I684" s="151"/>
      <c r="L684" s="148"/>
      <c r="M684" s="152"/>
      <c r="T684" s="153"/>
      <c r="AT684" s="149" t="s">
        <v>139</v>
      </c>
      <c r="AU684" s="149" t="s">
        <v>90</v>
      </c>
      <c r="AV684" s="12" t="s">
        <v>88</v>
      </c>
      <c r="AW684" s="12" t="s">
        <v>36</v>
      </c>
      <c r="AX684" s="12" t="s">
        <v>80</v>
      </c>
      <c r="AY684" s="149" t="s">
        <v>128</v>
      </c>
    </row>
    <row r="685" spans="2:65" s="13" customFormat="1" ht="11.25">
      <c r="B685" s="154"/>
      <c r="D685" s="144" t="s">
        <v>139</v>
      </c>
      <c r="E685" s="155" t="s">
        <v>1</v>
      </c>
      <c r="F685" s="156" t="s">
        <v>88</v>
      </c>
      <c r="H685" s="157">
        <v>1</v>
      </c>
      <c r="I685" s="158"/>
      <c r="L685" s="154"/>
      <c r="M685" s="159"/>
      <c r="T685" s="160"/>
      <c r="AT685" s="155" t="s">
        <v>139</v>
      </c>
      <c r="AU685" s="155" t="s">
        <v>90</v>
      </c>
      <c r="AV685" s="13" t="s">
        <v>90</v>
      </c>
      <c r="AW685" s="13" t="s">
        <v>36</v>
      </c>
      <c r="AX685" s="13" t="s">
        <v>80</v>
      </c>
      <c r="AY685" s="155" t="s">
        <v>128</v>
      </c>
    </row>
    <row r="686" spans="2:65" s="14" customFormat="1" ht="11.25">
      <c r="B686" s="161"/>
      <c r="D686" s="144" t="s">
        <v>139</v>
      </c>
      <c r="E686" s="162" t="s">
        <v>1</v>
      </c>
      <c r="F686" s="163" t="s">
        <v>149</v>
      </c>
      <c r="H686" s="164">
        <v>1</v>
      </c>
      <c r="I686" s="165"/>
      <c r="L686" s="161"/>
      <c r="M686" s="166"/>
      <c r="T686" s="167"/>
      <c r="AT686" s="162" t="s">
        <v>139</v>
      </c>
      <c r="AU686" s="162" t="s">
        <v>90</v>
      </c>
      <c r="AV686" s="14" t="s">
        <v>135</v>
      </c>
      <c r="AW686" s="14" t="s">
        <v>36</v>
      </c>
      <c r="AX686" s="14" t="s">
        <v>88</v>
      </c>
      <c r="AY686" s="162" t="s">
        <v>128</v>
      </c>
    </row>
    <row r="687" spans="2:65" s="1" customFormat="1" ht="21.75" customHeight="1">
      <c r="B687" s="31"/>
      <c r="C687" s="168" t="s">
        <v>551</v>
      </c>
      <c r="D687" s="168" t="s">
        <v>305</v>
      </c>
      <c r="E687" s="169" t="s">
        <v>552</v>
      </c>
      <c r="F687" s="170" t="s">
        <v>553</v>
      </c>
      <c r="G687" s="171" t="s">
        <v>209</v>
      </c>
      <c r="H687" s="172">
        <v>22</v>
      </c>
      <c r="I687" s="173"/>
      <c r="J687" s="174">
        <f>ROUND(I687*H687,2)</f>
        <v>0</v>
      </c>
      <c r="K687" s="170" t="s">
        <v>134</v>
      </c>
      <c r="L687" s="175"/>
      <c r="M687" s="176" t="s">
        <v>1</v>
      </c>
      <c r="N687" s="177" t="s">
        <v>45</v>
      </c>
      <c r="P687" s="140">
        <f>O687*H687</f>
        <v>0</v>
      </c>
      <c r="Q687" s="140">
        <v>8.9999999999999998E-4</v>
      </c>
      <c r="R687" s="140">
        <f>Q687*H687</f>
        <v>1.9799999999999998E-2</v>
      </c>
      <c r="S687" s="140">
        <v>0</v>
      </c>
      <c r="T687" s="141">
        <f>S687*H687</f>
        <v>0</v>
      </c>
      <c r="AR687" s="142" t="s">
        <v>190</v>
      </c>
      <c r="AT687" s="142" t="s">
        <v>305</v>
      </c>
      <c r="AU687" s="142" t="s">
        <v>90</v>
      </c>
      <c r="AY687" s="16" t="s">
        <v>128</v>
      </c>
      <c r="BE687" s="143">
        <f>IF(N687="základní",J687,0)</f>
        <v>0</v>
      </c>
      <c r="BF687" s="143">
        <f>IF(N687="snížená",J687,0)</f>
        <v>0</v>
      </c>
      <c r="BG687" s="143">
        <f>IF(N687="zákl. přenesená",J687,0)</f>
        <v>0</v>
      </c>
      <c r="BH687" s="143">
        <f>IF(N687="sníž. přenesená",J687,0)</f>
        <v>0</v>
      </c>
      <c r="BI687" s="143">
        <f>IF(N687="nulová",J687,0)</f>
        <v>0</v>
      </c>
      <c r="BJ687" s="16" t="s">
        <v>88</v>
      </c>
      <c r="BK687" s="143">
        <f>ROUND(I687*H687,2)</f>
        <v>0</v>
      </c>
      <c r="BL687" s="16" t="s">
        <v>135</v>
      </c>
      <c r="BM687" s="142" t="s">
        <v>554</v>
      </c>
    </row>
    <row r="688" spans="2:65" s="1" customFormat="1" ht="11.25">
      <c r="B688" s="31"/>
      <c r="D688" s="144" t="s">
        <v>137</v>
      </c>
      <c r="F688" s="145" t="s">
        <v>553</v>
      </c>
      <c r="I688" s="146"/>
      <c r="L688" s="31"/>
      <c r="M688" s="147"/>
      <c r="T688" s="55"/>
      <c r="AT688" s="16" t="s">
        <v>137</v>
      </c>
      <c r="AU688" s="16" t="s">
        <v>90</v>
      </c>
    </row>
    <row r="689" spans="2:65" s="12" customFormat="1" ht="11.25">
      <c r="B689" s="148"/>
      <c r="D689" s="144" t="s">
        <v>139</v>
      </c>
      <c r="E689" s="149" t="s">
        <v>1</v>
      </c>
      <c r="F689" s="150" t="s">
        <v>488</v>
      </c>
      <c r="H689" s="149" t="s">
        <v>1</v>
      </c>
      <c r="I689" s="151"/>
      <c r="L689" s="148"/>
      <c r="M689" s="152"/>
      <c r="T689" s="153"/>
      <c r="AT689" s="149" t="s">
        <v>139</v>
      </c>
      <c r="AU689" s="149" t="s">
        <v>90</v>
      </c>
      <c r="AV689" s="12" t="s">
        <v>88</v>
      </c>
      <c r="AW689" s="12" t="s">
        <v>36</v>
      </c>
      <c r="AX689" s="12" t="s">
        <v>80</v>
      </c>
      <c r="AY689" s="149" t="s">
        <v>128</v>
      </c>
    </row>
    <row r="690" spans="2:65" s="12" customFormat="1" ht="11.25">
      <c r="B690" s="148"/>
      <c r="D690" s="144" t="s">
        <v>139</v>
      </c>
      <c r="E690" s="149" t="s">
        <v>1</v>
      </c>
      <c r="F690" s="150" t="s">
        <v>489</v>
      </c>
      <c r="H690" s="149" t="s">
        <v>1</v>
      </c>
      <c r="I690" s="151"/>
      <c r="L690" s="148"/>
      <c r="M690" s="152"/>
      <c r="T690" s="153"/>
      <c r="AT690" s="149" t="s">
        <v>139</v>
      </c>
      <c r="AU690" s="149" t="s">
        <v>90</v>
      </c>
      <c r="AV690" s="12" t="s">
        <v>88</v>
      </c>
      <c r="AW690" s="12" t="s">
        <v>36</v>
      </c>
      <c r="AX690" s="12" t="s">
        <v>80</v>
      </c>
      <c r="AY690" s="149" t="s">
        <v>128</v>
      </c>
    </row>
    <row r="691" spans="2:65" s="13" customFormat="1" ht="11.25">
      <c r="B691" s="154"/>
      <c r="D691" s="144" t="s">
        <v>139</v>
      </c>
      <c r="E691" s="155" t="s">
        <v>1</v>
      </c>
      <c r="F691" s="156" t="s">
        <v>283</v>
      </c>
      <c r="H691" s="157">
        <v>22</v>
      </c>
      <c r="I691" s="158"/>
      <c r="L691" s="154"/>
      <c r="M691" s="159"/>
      <c r="T691" s="160"/>
      <c r="AT691" s="155" t="s">
        <v>139</v>
      </c>
      <c r="AU691" s="155" t="s">
        <v>90</v>
      </c>
      <c r="AV691" s="13" t="s">
        <v>90</v>
      </c>
      <c r="AW691" s="13" t="s">
        <v>36</v>
      </c>
      <c r="AX691" s="13" t="s">
        <v>80</v>
      </c>
      <c r="AY691" s="155" t="s">
        <v>128</v>
      </c>
    </row>
    <row r="692" spans="2:65" s="14" customFormat="1" ht="11.25">
      <c r="B692" s="161"/>
      <c r="D692" s="144" t="s">
        <v>139</v>
      </c>
      <c r="E692" s="162" t="s">
        <v>1</v>
      </c>
      <c r="F692" s="163" t="s">
        <v>149</v>
      </c>
      <c r="H692" s="164">
        <v>22</v>
      </c>
      <c r="I692" s="165"/>
      <c r="L692" s="161"/>
      <c r="M692" s="166"/>
      <c r="T692" s="167"/>
      <c r="AT692" s="162" t="s">
        <v>139</v>
      </c>
      <c r="AU692" s="162" t="s">
        <v>90</v>
      </c>
      <c r="AV692" s="14" t="s">
        <v>135</v>
      </c>
      <c r="AW692" s="14" t="s">
        <v>36</v>
      </c>
      <c r="AX692" s="14" t="s">
        <v>88</v>
      </c>
      <c r="AY692" s="162" t="s">
        <v>128</v>
      </c>
    </row>
    <row r="693" spans="2:65" s="1" customFormat="1" ht="24.2" customHeight="1">
      <c r="B693" s="31"/>
      <c r="C693" s="131" t="s">
        <v>555</v>
      </c>
      <c r="D693" s="131" t="s">
        <v>130</v>
      </c>
      <c r="E693" s="132" t="s">
        <v>556</v>
      </c>
      <c r="F693" s="133" t="s">
        <v>557</v>
      </c>
      <c r="G693" s="134" t="s">
        <v>209</v>
      </c>
      <c r="H693" s="135">
        <v>7</v>
      </c>
      <c r="I693" s="136"/>
      <c r="J693" s="137">
        <f>ROUND(I693*H693,2)</f>
        <v>0</v>
      </c>
      <c r="K693" s="133" t="s">
        <v>134</v>
      </c>
      <c r="L693" s="31"/>
      <c r="M693" s="138" t="s">
        <v>1</v>
      </c>
      <c r="N693" s="139" t="s">
        <v>45</v>
      </c>
      <c r="P693" s="140">
        <f>O693*H693</f>
        <v>0</v>
      </c>
      <c r="Q693" s="140">
        <v>1.6000000000000001E-4</v>
      </c>
      <c r="R693" s="140">
        <f>Q693*H693</f>
        <v>1.1200000000000001E-3</v>
      </c>
      <c r="S693" s="140">
        <v>0</v>
      </c>
      <c r="T693" s="141">
        <f>S693*H693</f>
        <v>0</v>
      </c>
      <c r="AR693" s="142" t="s">
        <v>135</v>
      </c>
      <c r="AT693" s="142" t="s">
        <v>130</v>
      </c>
      <c r="AU693" s="142" t="s">
        <v>90</v>
      </c>
      <c r="AY693" s="16" t="s">
        <v>128</v>
      </c>
      <c r="BE693" s="143">
        <f>IF(N693="základní",J693,0)</f>
        <v>0</v>
      </c>
      <c r="BF693" s="143">
        <f>IF(N693="snížená",J693,0)</f>
        <v>0</v>
      </c>
      <c r="BG693" s="143">
        <f>IF(N693="zákl. přenesená",J693,0)</f>
        <v>0</v>
      </c>
      <c r="BH693" s="143">
        <f>IF(N693="sníž. přenesená",J693,0)</f>
        <v>0</v>
      </c>
      <c r="BI693" s="143">
        <f>IF(N693="nulová",J693,0)</f>
        <v>0</v>
      </c>
      <c r="BJ693" s="16" t="s">
        <v>88</v>
      </c>
      <c r="BK693" s="143">
        <f>ROUND(I693*H693,2)</f>
        <v>0</v>
      </c>
      <c r="BL693" s="16" t="s">
        <v>135</v>
      </c>
      <c r="BM693" s="142" t="s">
        <v>558</v>
      </c>
    </row>
    <row r="694" spans="2:65" s="1" customFormat="1" ht="19.5">
      <c r="B694" s="31"/>
      <c r="D694" s="144" t="s">
        <v>137</v>
      </c>
      <c r="F694" s="145" t="s">
        <v>559</v>
      </c>
      <c r="I694" s="146"/>
      <c r="L694" s="31"/>
      <c r="M694" s="147"/>
      <c r="T694" s="55"/>
      <c r="AT694" s="16" t="s">
        <v>137</v>
      </c>
      <c r="AU694" s="16" t="s">
        <v>90</v>
      </c>
    </row>
    <row r="695" spans="2:65" s="12" customFormat="1" ht="11.25">
      <c r="B695" s="148"/>
      <c r="D695" s="144" t="s">
        <v>139</v>
      </c>
      <c r="E695" s="149" t="s">
        <v>1</v>
      </c>
      <c r="F695" s="150" t="s">
        <v>560</v>
      </c>
      <c r="H695" s="149" t="s">
        <v>1</v>
      </c>
      <c r="I695" s="151"/>
      <c r="L695" s="148"/>
      <c r="M695" s="152"/>
      <c r="T695" s="153"/>
      <c r="AT695" s="149" t="s">
        <v>139</v>
      </c>
      <c r="AU695" s="149" t="s">
        <v>90</v>
      </c>
      <c r="AV695" s="12" t="s">
        <v>88</v>
      </c>
      <c r="AW695" s="12" t="s">
        <v>36</v>
      </c>
      <c r="AX695" s="12" t="s">
        <v>80</v>
      </c>
      <c r="AY695" s="149" t="s">
        <v>128</v>
      </c>
    </row>
    <row r="696" spans="2:65" s="12" customFormat="1" ht="11.25">
      <c r="B696" s="148"/>
      <c r="D696" s="144" t="s">
        <v>139</v>
      </c>
      <c r="E696" s="149" t="s">
        <v>1</v>
      </c>
      <c r="F696" s="150" t="s">
        <v>143</v>
      </c>
      <c r="H696" s="149" t="s">
        <v>1</v>
      </c>
      <c r="I696" s="151"/>
      <c r="L696" s="148"/>
      <c r="M696" s="152"/>
      <c r="T696" s="153"/>
      <c r="AT696" s="149" t="s">
        <v>139</v>
      </c>
      <c r="AU696" s="149" t="s">
        <v>90</v>
      </c>
      <c r="AV696" s="12" t="s">
        <v>88</v>
      </c>
      <c r="AW696" s="12" t="s">
        <v>36</v>
      </c>
      <c r="AX696" s="12" t="s">
        <v>80</v>
      </c>
      <c r="AY696" s="149" t="s">
        <v>128</v>
      </c>
    </row>
    <row r="697" spans="2:65" s="12" customFormat="1" ht="11.25">
      <c r="B697" s="148"/>
      <c r="D697" s="144" t="s">
        <v>139</v>
      </c>
      <c r="E697" s="149" t="s">
        <v>1</v>
      </c>
      <c r="F697" s="150" t="s">
        <v>561</v>
      </c>
      <c r="H697" s="149" t="s">
        <v>1</v>
      </c>
      <c r="I697" s="151"/>
      <c r="L697" s="148"/>
      <c r="M697" s="152"/>
      <c r="T697" s="153"/>
      <c r="AT697" s="149" t="s">
        <v>139</v>
      </c>
      <c r="AU697" s="149" t="s">
        <v>90</v>
      </c>
      <c r="AV697" s="12" t="s">
        <v>88</v>
      </c>
      <c r="AW697" s="12" t="s">
        <v>36</v>
      </c>
      <c r="AX697" s="12" t="s">
        <v>80</v>
      </c>
      <c r="AY697" s="149" t="s">
        <v>128</v>
      </c>
    </row>
    <row r="698" spans="2:65" s="13" customFormat="1" ht="11.25">
      <c r="B698" s="154"/>
      <c r="D698" s="144" t="s">
        <v>139</v>
      </c>
      <c r="E698" s="155" t="s">
        <v>1</v>
      </c>
      <c r="F698" s="156" t="s">
        <v>184</v>
      </c>
      <c r="H698" s="157">
        <v>7</v>
      </c>
      <c r="I698" s="158"/>
      <c r="L698" s="154"/>
      <c r="M698" s="159"/>
      <c r="T698" s="160"/>
      <c r="AT698" s="155" t="s">
        <v>139</v>
      </c>
      <c r="AU698" s="155" t="s">
        <v>90</v>
      </c>
      <c r="AV698" s="13" t="s">
        <v>90</v>
      </c>
      <c r="AW698" s="13" t="s">
        <v>36</v>
      </c>
      <c r="AX698" s="13" t="s">
        <v>80</v>
      </c>
      <c r="AY698" s="155" t="s">
        <v>128</v>
      </c>
    </row>
    <row r="699" spans="2:65" s="14" customFormat="1" ht="11.25">
      <c r="B699" s="161"/>
      <c r="D699" s="144" t="s">
        <v>139</v>
      </c>
      <c r="E699" s="162" t="s">
        <v>1</v>
      </c>
      <c r="F699" s="163" t="s">
        <v>149</v>
      </c>
      <c r="H699" s="164">
        <v>7</v>
      </c>
      <c r="I699" s="165"/>
      <c r="L699" s="161"/>
      <c r="M699" s="166"/>
      <c r="T699" s="167"/>
      <c r="AT699" s="162" t="s">
        <v>139</v>
      </c>
      <c r="AU699" s="162" t="s">
        <v>90</v>
      </c>
      <c r="AV699" s="14" t="s">
        <v>135</v>
      </c>
      <c r="AW699" s="14" t="s">
        <v>36</v>
      </c>
      <c r="AX699" s="14" t="s">
        <v>88</v>
      </c>
      <c r="AY699" s="162" t="s">
        <v>128</v>
      </c>
    </row>
    <row r="700" spans="2:65" s="1" customFormat="1" ht="44.25" customHeight="1">
      <c r="B700" s="31"/>
      <c r="C700" s="168" t="s">
        <v>562</v>
      </c>
      <c r="D700" s="168" t="s">
        <v>305</v>
      </c>
      <c r="E700" s="169" t="s">
        <v>563</v>
      </c>
      <c r="F700" s="170" t="s">
        <v>564</v>
      </c>
      <c r="G700" s="171" t="s">
        <v>209</v>
      </c>
      <c r="H700" s="172">
        <v>7.1050000000000004</v>
      </c>
      <c r="I700" s="173"/>
      <c r="J700" s="174">
        <f>ROUND(I700*H700,2)</f>
        <v>0</v>
      </c>
      <c r="K700" s="170" t="s">
        <v>134</v>
      </c>
      <c r="L700" s="175"/>
      <c r="M700" s="176" t="s">
        <v>1</v>
      </c>
      <c r="N700" s="177" t="s">
        <v>45</v>
      </c>
      <c r="P700" s="140">
        <f>O700*H700</f>
        <v>0</v>
      </c>
      <c r="Q700" s="140">
        <v>0.06</v>
      </c>
      <c r="R700" s="140">
        <f>Q700*H700</f>
        <v>0.42630000000000001</v>
      </c>
      <c r="S700" s="140">
        <v>0</v>
      </c>
      <c r="T700" s="141">
        <f>S700*H700</f>
        <v>0</v>
      </c>
      <c r="AR700" s="142" t="s">
        <v>190</v>
      </c>
      <c r="AT700" s="142" t="s">
        <v>305</v>
      </c>
      <c r="AU700" s="142" t="s">
        <v>90</v>
      </c>
      <c r="AY700" s="16" t="s">
        <v>128</v>
      </c>
      <c r="BE700" s="143">
        <f>IF(N700="základní",J700,0)</f>
        <v>0</v>
      </c>
      <c r="BF700" s="143">
        <f>IF(N700="snížená",J700,0)</f>
        <v>0</v>
      </c>
      <c r="BG700" s="143">
        <f>IF(N700="zákl. přenesená",J700,0)</f>
        <v>0</v>
      </c>
      <c r="BH700" s="143">
        <f>IF(N700="sníž. přenesená",J700,0)</f>
        <v>0</v>
      </c>
      <c r="BI700" s="143">
        <f>IF(N700="nulová",J700,0)</f>
        <v>0</v>
      </c>
      <c r="BJ700" s="16" t="s">
        <v>88</v>
      </c>
      <c r="BK700" s="143">
        <f>ROUND(I700*H700,2)</f>
        <v>0</v>
      </c>
      <c r="BL700" s="16" t="s">
        <v>135</v>
      </c>
      <c r="BM700" s="142" t="s">
        <v>565</v>
      </c>
    </row>
    <row r="701" spans="2:65" s="1" customFormat="1" ht="29.25">
      <c r="B701" s="31"/>
      <c r="D701" s="144" t="s">
        <v>137</v>
      </c>
      <c r="F701" s="145" t="s">
        <v>564</v>
      </c>
      <c r="I701" s="146"/>
      <c r="L701" s="31"/>
      <c r="M701" s="147"/>
      <c r="T701" s="55"/>
      <c r="AT701" s="16" t="s">
        <v>137</v>
      </c>
      <c r="AU701" s="16" t="s">
        <v>90</v>
      </c>
    </row>
    <row r="702" spans="2:65" s="12" customFormat="1" ht="11.25">
      <c r="B702" s="148"/>
      <c r="D702" s="144" t="s">
        <v>139</v>
      </c>
      <c r="E702" s="149" t="s">
        <v>1</v>
      </c>
      <c r="F702" s="150" t="s">
        <v>560</v>
      </c>
      <c r="H702" s="149" t="s">
        <v>1</v>
      </c>
      <c r="I702" s="151"/>
      <c r="L702" s="148"/>
      <c r="M702" s="152"/>
      <c r="T702" s="153"/>
      <c r="AT702" s="149" t="s">
        <v>139</v>
      </c>
      <c r="AU702" s="149" t="s">
        <v>90</v>
      </c>
      <c r="AV702" s="12" t="s">
        <v>88</v>
      </c>
      <c r="AW702" s="12" t="s">
        <v>36</v>
      </c>
      <c r="AX702" s="12" t="s">
        <v>80</v>
      </c>
      <c r="AY702" s="149" t="s">
        <v>128</v>
      </c>
    </row>
    <row r="703" spans="2:65" s="12" customFormat="1" ht="11.25">
      <c r="B703" s="148"/>
      <c r="D703" s="144" t="s">
        <v>139</v>
      </c>
      <c r="E703" s="149" t="s">
        <v>1</v>
      </c>
      <c r="F703" s="150" t="s">
        <v>143</v>
      </c>
      <c r="H703" s="149" t="s">
        <v>1</v>
      </c>
      <c r="I703" s="151"/>
      <c r="L703" s="148"/>
      <c r="M703" s="152"/>
      <c r="T703" s="153"/>
      <c r="AT703" s="149" t="s">
        <v>139</v>
      </c>
      <c r="AU703" s="149" t="s">
        <v>90</v>
      </c>
      <c r="AV703" s="12" t="s">
        <v>88</v>
      </c>
      <c r="AW703" s="12" t="s">
        <v>36</v>
      </c>
      <c r="AX703" s="12" t="s">
        <v>80</v>
      </c>
      <c r="AY703" s="149" t="s">
        <v>128</v>
      </c>
    </row>
    <row r="704" spans="2:65" s="12" customFormat="1" ht="11.25">
      <c r="B704" s="148"/>
      <c r="D704" s="144" t="s">
        <v>139</v>
      </c>
      <c r="E704" s="149" t="s">
        <v>1</v>
      </c>
      <c r="F704" s="150" t="s">
        <v>561</v>
      </c>
      <c r="H704" s="149" t="s">
        <v>1</v>
      </c>
      <c r="I704" s="151"/>
      <c r="L704" s="148"/>
      <c r="M704" s="152"/>
      <c r="T704" s="153"/>
      <c r="AT704" s="149" t="s">
        <v>139</v>
      </c>
      <c r="AU704" s="149" t="s">
        <v>90</v>
      </c>
      <c r="AV704" s="12" t="s">
        <v>88</v>
      </c>
      <c r="AW704" s="12" t="s">
        <v>36</v>
      </c>
      <c r="AX704" s="12" t="s">
        <v>80</v>
      </c>
      <c r="AY704" s="149" t="s">
        <v>128</v>
      </c>
    </row>
    <row r="705" spans="2:65" s="13" customFormat="1" ht="11.25">
      <c r="B705" s="154"/>
      <c r="D705" s="144" t="s">
        <v>139</v>
      </c>
      <c r="E705" s="155" t="s">
        <v>1</v>
      </c>
      <c r="F705" s="156" t="s">
        <v>184</v>
      </c>
      <c r="H705" s="157">
        <v>7</v>
      </c>
      <c r="I705" s="158"/>
      <c r="L705" s="154"/>
      <c r="M705" s="159"/>
      <c r="T705" s="160"/>
      <c r="AT705" s="155" t="s">
        <v>139</v>
      </c>
      <c r="AU705" s="155" t="s">
        <v>90</v>
      </c>
      <c r="AV705" s="13" t="s">
        <v>90</v>
      </c>
      <c r="AW705" s="13" t="s">
        <v>36</v>
      </c>
      <c r="AX705" s="13" t="s">
        <v>80</v>
      </c>
      <c r="AY705" s="155" t="s">
        <v>128</v>
      </c>
    </row>
    <row r="706" spans="2:65" s="14" customFormat="1" ht="11.25">
      <c r="B706" s="161"/>
      <c r="D706" s="144" t="s">
        <v>139</v>
      </c>
      <c r="E706" s="162" t="s">
        <v>1</v>
      </c>
      <c r="F706" s="163" t="s">
        <v>149</v>
      </c>
      <c r="H706" s="164">
        <v>7</v>
      </c>
      <c r="I706" s="165"/>
      <c r="L706" s="161"/>
      <c r="M706" s="166"/>
      <c r="T706" s="167"/>
      <c r="AT706" s="162" t="s">
        <v>139</v>
      </c>
      <c r="AU706" s="162" t="s">
        <v>90</v>
      </c>
      <c r="AV706" s="14" t="s">
        <v>135</v>
      </c>
      <c r="AW706" s="14" t="s">
        <v>36</v>
      </c>
      <c r="AX706" s="14" t="s">
        <v>88</v>
      </c>
      <c r="AY706" s="162" t="s">
        <v>128</v>
      </c>
    </row>
    <row r="707" spans="2:65" s="13" customFormat="1" ht="11.25">
      <c r="B707" s="154"/>
      <c r="D707" s="144" t="s">
        <v>139</v>
      </c>
      <c r="F707" s="156" t="s">
        <v>566</v>
      </c>
      <c r="H707" s="157">
        <v>7.1050000000000004</v>
      </c>
      <c r="I707" s="158"/>
      <c r="L707" s="154"/>
      <c r="M707" s="159"/>
      <c r="T707" s="160"/>
      <c r="AT707" s="155" t="s">
        <v>139</v>
      </c>
      <c r="AU707" s="155" t="s">
        <v>90</v>
      </c>
      <c r="AV707" s="13" t="s">
        <v>90</v>
      </c>
      <c r="AW707" s="13" t="s">
        <v>4</v>
      </c>
      <c r="AX707" s="13" t="s">
        <v>88</v>
      </c>
      <c r="AY707" s="155" t="s">
        <v>128</v>
      </c>
    </row>
    <row r="708" spans="2:65" s="1" customFormat="1" ht="24.2" customHeight="1">
      <c r="B708" s="31"/>
      <c r="C708" s="131" t="s">
        <v>567</v>
      </c>
      <c r="D708" s="131" t="s">
        <v>130</v>
      </c>
      <c r="E708" s="132" t="s">
        <v>568</v>
      </c>
      <c r="F708" s="133" t="s">
        <v>569</v>
      </c>
      <c r="G708" s="134" t="s">
        <v>209</v>
      </c>
      <c r="H708" s="135">
        <v>4</v>
      </c>
      <c r="I708" s="136"/>
      <c r="J708" s="137">
        <f>ROUND(I708*H708,2)</f>
        <v>0</v>
      </c>
      <c r="K708" s="133" t="s">
        <v>134</v>
      </c>
      <c r="L708" s="31"/>
      <c r="M708" s="138" t="s">
        <v>1</v>
      </c>
      <c r="N708" s="139" t="s">
        <v>45</v>
      </c>
      <c r="P708" s="140">
        <f>O708*H708</f>
        <v>0</v>
      </c>
      <c r="Q708" s="140">
        <v>9.0000000000000006E-5</v>
      </c>
      <c r="R708" s="140">
        <f>Q708*H708</f>
        <v>3.6000000000000002E-4</v>
      </c>
      <c r="S708" s="140">
        <v>0</v>
      </c>
      <c r="T708" s="141">
        <f>S708*H708</f>
        <v>0</v>
      </c>
      <c r="AR708" s="142" t="s">
        <v>135</v>
      </c>
      <c r="AT708" s="142" t="s">
        <v>130</v>
      </c>
      <c r="AU708" s="142" t="s">
        <v>90</v>
      </c>
      <c r="AY708" s="16" t="s">
        <v>128</v>
      </c>
      <c r="BE708" s="143">
        <f>IF(N708="základní",J708,0)</f>
        <v>0</v>
      </c>
      <c r="BF708" s="143">
        <f>IF(N708="snížená",J708,0)</f>
        <v>0</v>
      </c>
      <c r="BG708" s="143">
        <f>IF(N708="zákl. přenesená",J708,0)</f>
        <v>0</v>
      </c>
      <c r="BH708" s="143">
        <f>IF(N708="sníž. přenesená",J708,0)</f>
        <v>0</v>
      </c>
      <c r="BI708" s="143">
        <f>IF(N708="nulová",J708,0)</f>
        <v>0</v>
      </c>
      <c r="BJ708" s="16" t="s">
        <v>88</v>
      </c>
      <c r="BK708" s="143">
        <f>ROUND(I708*H708,2)</f>
        <v>0</v>
      </c>
      <c r="BL708" s="16" t="s">
        <v>135</v>
      </c>
      <c r="BM708" s="142" t="s">
        <v>570</v>
      </c>
    </row>
    <row r="709" spans="2:65" s="1" customFormat="1" ht="19.5">
      <c r="B709" s="31"/>
      <c r="D709" s="144" t="s">
        <v>137</v>
      </c>
      <c r="F709" s="145" t="s">
        <v>571</v>
      </c>
      <c r="I709" s="146"/>
      <c r="L709" s="31"/>
      <c r="M709" s="147"/>
      <c r="T709" s="55"/>
      <c r="AT709" s="16" t="s">
        <v>137</v>
      </c>
      <c r="AU709" s="16" t="s">
        <v>90</v>
      </c>
    </row>
    <row r="710" spans="2:65" s="12" customFormat="1" ht="11.25">
      <c r="B710" s="148"/>
      <c r="D710" s="144" t="s">
        <v>139</v>
      </c>
      <c r="E710" s="149" t="s">
        <v>1</v>
      </c>
      <c r="F710" s="150" t="s">
        <v>387</v>
      </c>
      <c r="H710" s="149" t="s">
        <v>1</v>
      </c>
      <c r="I710" s="151"/>
      <c r="L710" s="148"/>
      <c r="M710" s="152"/>
      <c r="T710" s="153"/>
      <c r="AT710" s="149" t="s">
        <v>139</v>
      </c>
      <c r="AU710" s="149" t="s">
        <v>90</v>
      </c>
      <c r="AV710" s="12" t="s">
        <v>88</v>
      </c>
      <c r="AW710" s="12" t="s">
        <v>36</v>
      </c>
      <c r="AX710" s="12" t="s">
        <v>80</v>
      </c>
      <c r="AY710" s="149" t="s">
        <v>128</v>
      </c>
    </row>
    <row r="711" spans="2:65" s="12" customFormat="1" ht="11.25">
      <c r="B711" s="148"/>
      <c r="D711" s="144" t="s">
        <v>139</v>
      </c>
      <c r="E711" s="149" t="s">
        <v>1</v>
      </c>
      <c r="F711" s="150" t="s">
        <v>143</v>
      </c>
      <c r="H711" s="149" t="s">
        <v>1</v>
      </c>
      <c r="I711" s="151"/>
      <c r="L711" s="148"/>
      <c r="M711" s="152"/>
      <c r="T711" s="153"/>
      <c r="AT711" s="149" t="s">
        <v>139</v>
      </c>
      <c r="AU711" s="149" t="s">
        <v>90</v>
      </c>
      <c r="AV711" s="12" t="s">
        <v>88</v>
      </c>
      <c r="AW711" s="12" t="s">
        <v>36</v>
      </c>
      <c r="AX711" s="12" t="s">
        <v>80</v>
      </c>
      <c r="AY711" s="149" t="s">
        <v>128</v>
      </c>
    </row>
    <row r="712" spans="2:65" s="13" customFormat="1" ht="11.25">
      <c r="B712" s="154"/>
      <c r="D712" s="144" t="s">
        <v>139</v>
      </c>
      <c r="E712" s="155" t="s">
        <v>1</v>
      </c>
      <c r="F712" s="156" t="s">
        <v>135</v>
      </c>
      <c r="H712" s="157">
        <v>4</v>
      </c>
      <c r="I712" s="158"/>
      <c r="L712" s="154"/>
      <c r="M712" s="159"/>
      <c r="T712" s="160"/>
      <c r="AT712" s="155" t="s">
        <v>139</v>
      </c>
      <c r="AU712" s="155" t="s">
        <v>90</v>
      </c>
      <c r="AV712" s="13" t="s">
        <v>90</v>
      </c>
      <c r="AW712" s="13" t="s">
        <v>36</v>
      </c>
      <c r="AX712" s="13" t="s">
        <v>80</v>
      </c>
      <c r="AY712" s="155" t="s">
        <v>128</v>
      </c>
    </row>
    <row r="713" spans="2:65" s="14" customFormat="1" ht="11.25">
      <c r="B713" s="161"/>
      <c r="D713" s="144" t="s">
        <v>139</v>
      </c>
      <c r="E713" s="162" t="s">
        <v>1</v>
      </c>
      <c r="F713" s="163" t="s">
        <v>149</v>
      </c>
      <c r="H713" s="164">
        <v>4</v>
      </c>
      <c r="I713" s="165"/>
      <c r="L713" s="161"/>
      <c r="M713" s="166"/>
      <c r="T713" s="167"/>
      <c r="AT713" s="162" t="s">
        <v>139</v>
      </c>
      <c r="AU713" s="162" t="s">
        <v>90</v>
      </c>
      <c r="AV713" s="14" t="s">
        <v>135</v>
      </c>
      <c r="AW713" s="14" t="s">
        <v>36</v>
      </c>
      <c r="AX713" s="14" t="s">
        <v>88</v>
      </c>
      <c r="AY713" s="162" t="s">
        <v>128</v>
      </c>
    </row>
    <row r="714" spans="2:65" s="1" customFormat="1" ht="24.2" customHeight="1">
      <c r="B714" s="31"/>
      <c r="C714" s="168" t="s">
        <v>572</v>
      </c>
      <c r="D714" s="168" t="s">
        <v>305</v>
      </c>
      <c r="E714" s="169" t="s">
        <v>573</v>
      </c>
      <c r="F714" s="170" t="s">
        <v>574</v>
      </c>
      <c r="G714" s="171" t="s">
        <v>209</v>
      </c>
      <c r="H714" s="172">
        <v>4.0599999999999996</v>
      </c>
      <c r="I714" s="173"/>
      <c r="J714" s="174">
        <f>ROUND(I714*H714,2)</f>
        <v>0</v>
      </c>
      <c r="K714" s="170" t="s">
        <v>533</v>
      </c>
      <c r="L714" s="175"/>
      <c r="M714" s="176" t="s">
        <v>1</v>
      </c>
      <c r="N714" s="177" t="s">
        <v>45</v>
      </c>
      <c r="P714" s="140">
        <f>O714*H714</f>
        <v>0</v>
      </c>
      <c r="Q714" s="140">
        <v>1.0999999999999999E-2</v>
      </c>
      <c r="R714" s="140">
        <f>Q714*H714</f>
        <v>4.4659999999999991E-2</v>
      </c>
      <c r="S714" s="140">
        <v>0</v>
      </c>
      <c r="T714" s="141">
        <f>S714*H714</f>
        <v>0</v>
      </c>
      <c r="AR714" s="142" t="s">
        <v>190</v>
      </c>
      <c r="AT714" s="142" t="s">
        <v>305</v>
      </c>
      <c r="AU714" s="142" t="s">
        <v>90</v>
      </c>
      <c r="AY714" s="16" t="s">
        <v>128</v>
      </c>
      <c r="BE714" s="143">
        <f>IF(N714="základní",J714,0)</f>
        <v>0</v>
      </c>
      <c r="BF714" s="143">
        <f>IF(N714="snížená",J714,0)</f>
        <v>0</v>
      </c>
      <c r="BG714" s="143">
        <f>IF(N714="zákl. přenesená",J714,0)</f>
        <v>0</v>
      </c>
      <c r="BH714" s="143">
        <f>IF(N714="sníž. přenesená",J714,0)</f>
        <v>0</v>
      </c>
      <c r="BI714" s="143">
        <f>IF(N714="nulová",J714,0)</f>
        <v>0</v>
      </c>
      <c r="BJ714" s="16" t="s">
        <v>88</v>
      </c>
      <c r="BK714" s="143">
        <f>ROUND(I714*H714,2)</f>
        <v>0</v>
      </c>
      <c r="BL714" s="16" t="s">
        <v>135</v>
      </c>
      <c r="BM714" s="142" t="s">
        <v>575</v>
      </c>
    </row>
    <row r="715" spans="2:65" s="1" customFormat="1" ht="19.5">
      <c r="B715" s="31"/>
      <c r="D715" s="144" t="s">
        <v>137</v>
      </c>
      <c r="F715" s="145" t="s">
        <v>574</v>
      </c>
      <c r="I715" s="146"/>
      <c r="L715" s="31"/>
      <c r="M715" s="147"/>
      <c r="T715" s="55"/>
      <c r="AT715" s="16" t="s">
        <v>137</v>
      </c>
      <c r="AU715" s="16" t="s">
        <v>90</v>
      </c>
    </row>
    <row r="716" spans="2:65" s="12" customFormat="1" ht="11.25">
      <c r="B716" s="148"/>
      <c r="D716" s="144" t="s">
        <v>139</v>
      </c>
      <c r="E716" s="149" t="s">
        <v>1</v>
      </c>
      <c r="F716" s="150" t="s">
        <v>387</v>
      </c>
      <c r="H716" s="149" t="s">
        <v>1</v>
      </c>
      <c r="I716" s="151"/>
      <c r="L716" s="148"/>
      <c r="M716" s="152"/>
      <c r="T716" s="153"/>
      <c r="AT716" s="149" t="s">
        <v>139</v>
      </c>
      <c r="AU716" s="149" t="s">
        <v>90</v>
      </c>
      <c r="AV716" s="12" t="s">
        <v>88</v>
      </c>
      <c r="AW716" s="12" t="s">
        <v>36</v>
      </c>
      <c r="AX716" s="12" t="s">
        <v>80</v>
      </c>
      <c r="AY716" s="149" t="s">
        <v>128</v>
      </c>
    </row>
    <row r="717" spans="2:65" s="12" customFormat="1" ht="11.25">
      <c r="B717" s="148"/>
      <c r="D717" s="144" t="s">
        <v>139</v>
      </c>
      <c r="E717" s="149" t="s">
        <v>1</v>
      </c>
      <c r="F717" s="150" t="s">
        <v>143</v>
      </c>
      <c r="H717" s="149" t="s">
        <v>1</v>
      </c>
      <c r="I717" s="151"/>
      <c r="L717" s="148"/>
      <c r="M717" s="152"/>
      <c r="T717" s="153"/>
      <c r="AT717" s="149" t="s">
        <v>139</v>
      </c>
      <c r="AU717" s="149" t="s">
        <v>90</v>
      </c>
      <c r="AV717" s="12" t="s">
        <v>88</v>
      </c>
      <c r="AW717" s="12" t="s">
        <v>36</v>
      </c>
      <c r="AX717" s="12" t="s">
        <v>80</v>
      </c>
      <c r="AY717" s="149" t="s">
        <v>128</v>
      </c>
    </row>
    <row r="718" spans="2:65" s="13" customFormat="1" ht="11.25">
      <c r="B718" s="154"/>
      <c r="D718" s="144" t="s">
        <v>139</v>
      </c>
      <c r="E718" s="155" t="s">
        <v>1</v>
      </c>
      <c r="F718" s="156" t="s">
        <v>135</v>
      </c>
      <c r="H718" s="157">
        <v>4</v>
      </c>
      <c r="I718" s="158"/>
      <c r="L718" s="154"/>
      <c r="M718" s="159"/>
      <c r="T718" s="160"/>
      <c r="AT718" s="155" t="s">
        <v>139</v>
      </c>
      <c r="AU718" s="155" t="s">
        <v>90</v>
      </c>
      <c r="AV718" s="13" t="s">
        <v>90</v>
      </c>
      <c r="AW718" s="13" t="s">
        <v>36</v>
      </c>
      <c r="AX718" s="13" t="s">
        <v>80</v>
      </c>
      <c r="AY718" s="155" t="s">
        <v>128</v>
      </c>
    </row>
    <row r="719" spans="2:65" s="14" customFormat="1" ht="11.25">
      <c r="B719" s="161"/>
      <c r="D719" s="144" t="s">
        <v>139</v>
      </c>
      <c r="E719" s="162" t="s">
        <v>1</v>
      </c>
      <c r="F719" s="163" t="s">
        <v>149</v>
      </c>
      <c r="H719" s="164">
        <v>4</v>
      </c>
      <c r="I719" s="165"/>
      <c r="L719" s="161"/>
      <c r="M719" s="166"/>
      <c r="T719" s="167"/>
      <c r="AT719" s="162" t="s">
        <v>139</v>
      </c>
      <c r="AU719" s="162" t="s">
        <v>90</v>
      </c>
      <c r="AV719" s="14" t="s">
        <v>135</v>
      </c>
      <c r="AW719" s="14" t="s">
        <v>36</v>
      </c>
      <c r="AX719" s="14" t="s">
        <v>88</v>
      </c>
      <c r="AY719" s="162" t="s">
        <v>128</v>
      </c>
    </row>
    <row r="720" spans="2:65" s="13" customFormat="1" ht="11.25">
      <c r="B720" s="154"/>
      <c r="D720" s="144" t="s">
        <v>139</v>
      </c>
      <c r="F720" s="156" t="s">
        <v>576</v>
      </c>
      <c r="H720" s="157">
        <v>4.0599999999999996</v>
      </c>
      <c r="I720" s="158"/>
      <c r="L720" s="154"/>
      <c r="M720" s="159"/>
      <c r="T720" s="160"/>
      <c r="AT720" s="155" t="s">
        <v>139</v>
      </c>
      <c r="AU720" s="155" t="s">
        <v>90</v>
      </c>
      <c r="AV720" s="13" t="s">
        <v>90</v>
      </c>
      <c r="AW720" s="13" t="s">
        <v>4</v>
      </c>
      <c r="AX720" s="13" t="s">
        <v>88</v>
      </c>
      <c r="AY720" s="155" t="s">
        <v>128</v>
      </c>
    </row>
    <row r="721" spans="2:65" s="1" customFormat="1" ht="24.2" customHeight="1">
      <c r="B721" s="31"/>
      <c r="C721" s="131" t="s">
        <v>577</v>
      </c>
      <c r="D721" s="131" t="s">
        <v>130</v>
      </c>
      <c r="E721" s="132" t="s">
        <v>578</v>
      </c>
      <c r="F721" s="133" t="s">
        <v>579</v>
      </c>
      <c r="G721" s="134" t="s">
        <v>209</v>
      </c>
      <c r="H721" s="135">
        <v>16</v>
      </c>
      <c r="I721" s="136"/>
      <c r="J721" s="137">
        <f>ROUND(I721*H721,2)</f>
        <v>0</v>
      </c>
      <c r="K721" s="133" t="s">
        <v>134</v>
      </c>
      <c r="L721" s="31"/>
      <c r="M721" s="138" t="s">
        <v>1</v>
      </c>
      <c r="N721" s="139" t="s">
        <v>45</v>
      </c>
      <c r="P721" s="140">
        <f>O721*H721</f>
        <v>0</v>
      </c>
      <c r="Q721" s="140">
        <v>1.7000000000000001E-4</v>
      </c>
      <c r="R721" s="140">
        <f>Q721*H721</f>
        <v>2.7200000000000002E-3</v>
      </c>
      <c r="S721" s="140">
        <v>0</v>
      </c>
      <c r="T721" s="141">
        <f>S721*H721</f>
        <v>0</v>
      </c>
      <c r="AR721" s="142" t="s">
        <v>135</v>
      </c>
      <c r="AT721" s="142" t="s">
        <v>130</v>
      </c>
      <c r="AU721" s="142" t="s">
        <v>90</v>
      </c>
      <c r="AY721" s="16" t="s">
        <v>128</v>
      </c>
      <c r="BE721" s="143">
        <f>IF(N721="základní",J721,0)</f>
        <v>0</v>
      </c>
      <c r="BF721" s="143">
        <f>IF(N721="snížená",J721,0)</f>
        <v>0</v>
      </c>
      <c r="BG721" s="143">
        <f>IF(N721="zákl. přenesená",J721,0)</f>
        <v>0</v>
      </c>
      <c r="BH721" s="143">
        <f>IF(N721="sníž. přenesená",J721,0)</f>
        <v>0</v>
      </c>
      <c r="BI721" s="143">
        <f>IF(N721="nulová",J721,0)</f>
        <v>0</v>
      </c>
      <c r="BJ721" s="16" t="s">
        <v>88</v>
      </c>
      <c r="BK721" s="143">
        <f>ROUND(I721*H721,2)</f>
        <v>0</v>
      </c>
      <c r="BL721" s="16" t="s">
        <v>135</v>
      </c>
      <c r="BM721" s="142" t="s">
        <v>580</v>
      </c>
    </row>
    <row r="722" spans="2:65" s="1" customFormat="1" ht="19.5">
      <c r="B722" s="31"/>
      <c r="D722" s="144" t="s">
        <v>137</v>
      </c>
      <c r="F722" s="145" t="s">
        <v>581</v>
      </c>
      <c r="I722" s="146"/>
      <c r="L722" s="31"/>
      <c r="M722" s="147"/>
      <c r="T722" s="55"/>
      <c r="AT722" s="16" t="s">
        <v>137</v>
      </c>
      <c r="AU722" s="16" t="s">
        <v>90</v>
      </c>
    </row>
    <row r="723" spans="2:65" s="12" customFormat="1" ht="11.25">
      <c r="B723" s="148"/>
      <c r="D723" s="144" t="s">
        <v>139</v>
      </c>
      <c r="E723" s="149" t="s">
        <v>1</v>
      </c>
      <c r="F723" s="150" t="s">
        <v>582</v>
      </c>
      <c r="H723" s="149" t="s">
        <v>1</v>
      </c>
      <c r="I723" s="151"/>
      <c r="L723" s="148"/>
      <c r="M723" s="152"/>
      <c r="T723" s="153"/>
      <c r="AT723" s="149" t="s">
        <v>139</v>
      </c>
      <c r="AU723" s="149" t="s">
        <v>90</v>
      </c>
      <c r="AV723" s="12" t="s">
        <v>88</v>
      </c>
      <c r="AW723" s="12" t="s">
        <v>36</v>
      </c>
      <c r="AX723" s="12" t="s">
        <v>80</v>
      </c>
      <c r="AY723" s="149" t="s">
        <v>128</v>
      </c>
    </row>
    <row r="724" spans="2:65" s="12" customFormat="1" ht="11.25">
      <c r="B724" s="148"/>
      <c r="D724" s="144" t="s">
        <v>139</v>
      </c>
      <c r="E724" s="149" t="s">
        <v>1</v>
      </c>
      <c r="F724" s="150" t="s">
        <v>489</v>
      </c>
      <c r="H724" s="149" t="s">
        <v>1</v>
      </c>
      <c r="I724" s="151"/>
      <c r="L724" s="148"/>
      <c r="M724" s="152"/>
      <c r="T724" s="153"/>
      <c r="AT724" s="149" t="s">
        <v>139</v>
      </c>
      <c r="AU724" s="149" t="s">
        <v>90</v>
      </c>
      <c r="AV724" s="12" t="s">
        <v>88</v>
      </c>
      <c r="AW724" s="12" t="s">
        <v>36</v>
      </c>
      <c r="AX724" s="12" t="s">
        <v>80</v>
      </c>
      <c r="AY724" s="149" t="s">
        <v>128</v>
      </c>
    </row>
    <row r="725" spans="2:65" s="13" customFormat="1" ht="11.25">
      <c r="B725" s="154"/>
      <c r="D725" s="144" t="s">
        <v>139</v>
      </c>
      <c r="E725" s="155" t="s">
        <v>1</v>
      </c>
      <c r="F725" s="156" t="s">
        <v>228</v>
      </c>
      <c r="H725" s="157">
        <v>14</v>
      </c>
      <c r="I725" s="158"/>
      <c r="L725" s="154"/>
      <c r="M725" s="159"/>
      <c r="T725" s="160"/>
      <c r="AT725" s="155" t="s">
        <v>139</v>
      </c>
      <c r="AU725" s="155" t="s">
        <v>90</v>
      </c>
      <c r="AV725" s="13" t="s">
        <v>90</v>
      </c>
      <c r="AW725" s="13" t="s">
        <v>36</v>
      </c>
      <c r="AX725" s="13" t="s">
        <v>80</v>
      </c>
      <c r="AY725" s="155" t="s">
        <v>128</v>
      </c>
    </row>
    <row r="726" spans="2:65" s="12" customFormat="1" ht="11.25">
      <c r="B726" s="148"/>
      <c r="D726" s="144" t="s">
        <v>139</v>
      </c>
      <c r="E726" s="149" t="s">
        <v>1</v>
      </c>
      <c r="F726" s="150" t="s">
        <v>147</v>
      </c>
      <c r="H726" s="149" t="s">
        <v>1</v>
      </c>
      <c r="I726" s="151"/>
      <c r="L726" s="148"/>
      <c r="M726" s="152"/>
      <c r="T726" s="153"/>
      <c r="AT726" s="149" t="s">
        <v>139</v>
      </c>
      <c r="AU726" s="149" t="s">
        <v>90</v>
      </c>
      <c r="AV726" s="12" t="s">
        <v>88</v>
      </c>
      <c r="AW726" s="12" t="s">
        <v>36</v>
      </c>
      <c r="AX726" s="12" t="s">
        <v>80</v>
      </c>
      <c r="AY726" s="149" t="s">
        <v>128</v>
      </c>
    </row>
    <row r="727" spans="2:65" s="13" customFormat="1" ht="11.25">
      <c r="B727" s="154"/>
      <c r="D727" s="144" t="s">
        <v>139</v>
      </c>
      <c r="E727" s="155" t="s">
        <v>1</v>
      </c>
      <c r="F727" s="156" t="s">
        <v>90</v>
      </c>
      <c r="H727" s="157">
        <v>2</v>
      </c>
      <c r="I727" s="158"/>
      <c r="L727" s="154"/>
      <c r="M727" s="159"/>
      <c r="T727" s="160"/>
      <c r="AT727" s="155" t="s">
        <v>139</v>
      </c>
      <c r="AU727" s="155" t="s">
        <v>90</v>
      </c>
      <c r="AV727" s="13" t="s">
        <v>90</v>
      </c>
      <c r="AW727" s="13" t="s">
        <v>36</v>
      </c>
      <c r="AX727" s="13" t="s">
        <v>80</v>
      </c>
      <c r="AY727" s="155" t="s">
        <v>128</v>
      </c>
    </row>
    <row r="728" spans="2:65" s="14" customFormat="1" ht="11.25">
      <c r="B728" s="161"/>
      <c r="D728" s="144" t="s">
        <v>139</v>
      </c>
      <c r="E728" s="162" t="s">
        <v>1</v>
      </c>
      <c r="F728" s="163" t="s">
        <v>149</v>
      </c>
      <c r="H728" s="164">
        <v>16</v>
      </c>
      <c r="I728" s="165"/>
      <c r="L728" s="161"/>
      <c r="M728" s="166"/>
      <c r="T728" s="167"/>
      <c r="AT728" s="162" t="s">
        <v>139</v>
      </c>
      <c r="AU728" s="162" t="s">
        <v>90</v>
      </c>
      <c r="AV728" s="14" t="s">
        <v>135</v>
      </c>
      <c r="AW728" s="14" t="s">
        <v>36</v>
      </c>
      <c r="AX728" s="14" t="s">
        <v>88</v>
      </c>
      <c r="AY728" s="162" t="s">
        <v>128</v>
      </c>
    </row>
    <row r="729" spans="2:65" s="1" customFormat="1" ht="33" customHeight="1">
      <c r="B729" s="31"/>
      <c r="C729" s="168" t="s">
        <v>583</v>
      </c>
      <c r="D729" s="168" t="s">
        <v>305</v>
      </c>
      <c r="E729" s="169" t="s">
        <v>584</v>
      </c>
      <c r="F729" s="170" t="s">
        <v>585</v>
      </c>
      <c r="G729" s="171" t="s">
        <v>209</v>
      </c>
      <c r="H729" s="172">
        <v>2.0299999999999998</v>
      </c>
      <c r="I729" s="173"/>
      <c r="J729" s="174">
        <f>ROUND(I729*H729,2)</f>
        <v>0</v>
      </c>
      <c r="K729" s="170" t="s">
        <v>134</v>
      </c>
      <c r="L729" s="175"/>
      <c r="M729" s="176" t="s">
        <v>1</v>
      </c>
      <c r="N729" s="177" t="s">
        <v>45</v>
      </c>
      <c r="P729" s="140">
        <f>O729*H729</f>
        <v>0</v>
      </c>
      <c r="Q729" s="140">
        <v>0.14499999999999999</v>
      </c>
      <c r="R729" s="140">
        <f>Q729*H729</f>
        <v>0.29434999999999995</v>
      </c>
      <c r="S729" s="140">
        <v>0</v>
      </c>
      <c r="T729" s="141">
        <f>S729*H729</f>
        <v>0</v>
      </c>
      <c r="AR729" s="142" t="s">
        <v>190</v>
      </c>
      <c r="AT729" s="142" t="s">
        <v>305</v>
      </c>
      <c r="AU729" s="142" t="s">
        <v>90</v>
      </c>
      <c r="AY729" s="16" t="s">
        <v>128</v>
      </c>
      <c r="BE729" s="143">
        <f>IF(N729="základní",J729,0)</f>
        <v>0</v>
      </c>
      <c r="BF729" s="143">
        <f>IF(N729="snížená",J729,0)</f>
        <v>0</v>
      </c>
      <c r="BG729" s="143">
        <f>IF(N729="zákl. přenesená",J729,0)</f>
        <v>0</v>
      </c>
      <c r="BH729" s="143">
        <f>IF(N729="sníž. přenesená",J729,0)</f>
        <v>0</v>
      </c>
      <c r="BI729" s="143">
        <f>IF(N729="nulová",J729,0)</f>
        <v>0</v>
      </c>
      <c r="BJ729" s="16" t="s">
        <v>88</v>
      </c>
      <c r="BK729" s="143">
        <f>ROUND(I729*H729,2)</f>
        <v>0</v>
      </c>
      <c r="BL729" s="16" t="s">
        <v>135</v>
      </c>
      <c r="BM729" s="142" t="s">
        <v>586</v>
      </c>
    </row>
    <row r="730" spans="2:65" s="1" customFormat="1" ht="19.5">
      <c r="B730" s="31"/>
      <c r="D730" s="144" t="s">
        <v>137</v>
      </c>
      <c r="F730" s="145" t="s">
        <v>585</v>
      </c>
      <c r="I730" s="146"/>
      <c r="L730" s="31"/>
      <c r="M730" s="147"/>
      <c r="T730" s="55"/>
      <c r="AT730" s="16" t="s">
        <v>137</v>
      </c>
      <c r="AU730" s="16" t="s">
        <v>90</v>
      </c>
    </row>
    <row r="731" spans="2:65" s="12" customFormat="1" ht="11.25">
      <c r="B731" s="148"/>
      <c r="D731" s="144" t="s">
        <v>139</v>
      </c>
      <c r="E731" s="149" t="s">
        <v>1</v>
      </c>
      <c r="F731" s="150" t="s">
        <v>582</v>
      </c>
      <c r="H731" s="149" t="s">
        <v>1</v>
      </c>
      <c r="I731" s="151"/>
      <c r="L731" s="148"/>
      <c r="M731" s="152"/>
      <c r="T731" s="153"/>
      <c r="AT731" s="149" t="s">
        <v>139</v>
      </c>
      <c r="AU731" s="149" t="s">
        <v>90</v>
      </c>
      <c r="AV731" s="12" t="s">
        <v>88</v>
      </c>
      <c r="AW731" s="12" t="s">
        <v>36</v>
      </c>
      <c r="AX731" s="12" t="s">
        <v>80</v>
      </c>
      <c r="AY731" s="149" t="s">
        <v>128</v>
      </c>
    </row>
    <row r="732" spans="2:65" s="12" customFormat="1" ht="11.25">
      <c r="B732" s="148"/>
      <c r="D732" s="144" t="s">
        <v>139</v>
      </c>
      <c r="E732" s="149" t="s">
        <v>1</v>
      </c>
      <c r="F732" s="150" t="s">
        <v>147</v>
      </c>
      <c r="H732" s="149" t="s">
        <v>1</v>
      </c>
      <c r="I732" s="151"/>
      <c r="L732" s="148"/>
      <c r="M732" s="152"/>
      <c r="T732" s="153"/>
      <c r="AT732" s="149" t="s">
        <v>139</v>
      </c>
      <c r="AU732" s="149" t="s">
        <v>90</v>
      </c>
      <c r="AV732" s="12" t="s">
        <v>88</v>
      </c>
      <c r="AW732" s="12" t="s">
        <v>36</v>
      </c>
      <c r="AX732" s="12" t="s">
        <v>80</v>
      </c>
      <c r="AY732" s="149" t="s">
        <v>128</v>
      </c>
    </row>
    <row r="733" spans="2:65" s="13" customFormat="1" ht="11.25">
      <c r="B733" s="154"/>
      <c r="D733" s="144" t="s">
        <v>139</v>
      </c>
      <c r="E733" s="155" t="s">
        <v>1</v>
      </c>
      <c r="F733" s="156" t="s">
        <v>90</v>
      </c>
      <c r="H733" s="157">
        <v>2</v>
      </c>
      <c r="I733" s="158"/>
      <c r="L733" s="154"/>
      <c r="M733" s="159"/>
      <c r="T733" s="160"/>
      <c r="AT733" s="155" t="s">
        <v>139</v>
      </c>
      <c r="AU733" s="155" t="s">
        <v>90</v>
      </c>
      <c r="AV733" s="13" t="s">
        <v>90</v>
      </c>
      <c r="AW733" s="13" t="s">
        <v>36</v>
      </c>
      <c r="AX733" s="13" t="s">
        <v>80</v>
      </c>
      <c r="AY733" s="155" t="s">
        <v>128</v>
      </c>
    </row>
    <row r="734" spans="2:65" s="14" customFormat="1" ht="11.25">
      <c r="B734" s="161"/>
      <c r="D734" s="144" t="s">
        <v>139</v>
      </c>
      <c r="E734" s="162" t="s">
        <v>1</v>
      </c>
      <c r="F734" s="163" t="s">
        <v>149</v>
      </c>
      <c r="H734" s="164">
        <v>2</v>
      </c>
      <c r="I734" s="165"/>
      <c r="L734" s="161"/>
      <c r="M734" s="166"/>
      <c r="T734" s="167"/>
      <c r="AT734" s="162" t="s">
        <v>139</v>
      </c>
      <c r="AU734" s="162" t="s">
        <v>90</v>
      </c>
      <c r="AV734" s="14" t="s">
        <v>135</v>
      </c>
      <c r="AW734" s="14" t="s">
        <v>36</v>
      </c>
      <c r="AX734" s="14" t="s">
        <v>88</v>
      </c>
      <c r="AY734" s="162" t="s">
        <v>128</v>
      </c>
    </row>
    <row r="735" spans="2:65" s="13" customFormat="1" ht="11.25">
      <c r="B735" s="154"/>
      <c r="D735" s="144" t="s">
        <v>139</v>
      </c>
      <c r="F735" s="156" t="s">
        <v>587</v>
      </c>
      <c r="H735" s="157">
        <v>2.0299999999999998</v>
      </c>
      <c r="I735" s="158"/>
      <c r="L735" s="154"/>
      <c r="M735" s="159"/>
      <c r="T735" s="160"/>
      <c r="AT735" s="155" t="s">
        <v>139</v>
      </c>
      <c r="AU735" s="155" t="s">
        <v>90</v>
      </c>
      <c r="AV735" s="13" t="s">
        <v>90</v>
      </c>
      <c r="AW735" s="13" t="s">
        <v>4</v>
      </c>
      <c r="AX735" s="13" t="s">
        <v>88</v>
      </c>
      <c r="AY735" s="155" t="s">
        <v>128</v>
      </c>
    </row>
    <row r="736" spans="2:65" s="1" customFormat="1" ht="33" customHeight="1">
      <c r="B736" s="31"/>
      <c r="C736" s="168" t="s">
        <v>588</v>
      </c>
      <c r="D736" s="168" t="s">
        <v>305</v>
      </c>
      <c r="E736" s="169" t="s">
        <v>589</v>
      </c>
      <c r="F736" s="170" t="s">
        <v>590</v>
      </c>
      <c r="G736" s="171" t="s">
        <v>209</v>
      </c>
      <c r="H736" s="172">
        <v>14.21</v>
      </c>
      <c r="I736" s="173"/>
      <c r="J736" s="174">
        <f>ROUND(I736*H736,2)</f>
        <v>0</v>
      </c>
      <c r="K736" s="170" t="s">
        <v>1</v>
      </c>
      <c r="L736" s="175"/>
      <c r="M736" s="176" t="s">
        <v>1</v>
      </c>
      <c r="N736" s="177" t="s">
        <v>45</v>
      </c>
      <c r="P736" s="140">
        <f>O736*H736</f>
        <v>0</v>
      </c>
      <c r="Q736" s="140">
        <v>0.14499999999999999</v>
      </c>
      <c r="R736" s="140">
        <f>Q736*H736</f>
        <v>2.0604499999999999</v>
      </c>
      <c r="S736" s="140">
        <v>0</v>
      </c>
      <c r="T736" s="141">
        <f>S736*H736</f>
        <v>0</v>
      </c>
      <c r="AR736" s="142" t="s">
        <v>190</v>
      </c>
      <c r="AT736" s="142" t="s">
        <v>305</v>
      </c>
      <c r="AU736" s="142" t="s">
        <v>90</v>
      </c>
      <c r="AY736" s="16" t="s">
        <v>128</v>
      </c>
      <c r="BE736" s="143">
        <f>IF(N736="základní",J736,0)</f>
        <v>0</v>
      </c>
      <c r="BF736" s="143">
        <f>IF(N736="snížená",J736,0)</f>
        <v>0</v>
      </c>
      <c r="BG736" s="143">
        <f>IF(N736="zákl. přenesená",J736,0)</f>
        <v>0</v>
      </c>
      <c r="BH736" s="143">
        <f>IF(N736="sníž. přenesená",J736,0)</f>
        <v>0</v>
      </c>
      <c r="BI736" s="143">
        <f>IF(N736="nulová",J736,0)</f>
        <v>0</v>
      </c>
      <c r="BJ736" s="16" t="s">
        <v>88</v>
      </c>
      <c r="BK736" s="143">
        <f>ROUND(I736*H736,2)</f>
        <v>0</v>
      </c>
      <c r="BL736" s="16" t="s">
        <v>135</v>
      </c>
      <c r="BM736" s="142" t="s">
        <v>591</v>
      </c>
    </row>
    <row r="737" spans="2:65" s="1" customFormat="1" ht="19.5">
      <c r="B737" s="31"/>
      <c r="D737" s="144" t="s">
        <v>137</v>
      </c>
      <c r="F737" s="145" t="s">
        <v>590</v>
      </c>
      <c r="I737" s="146"/>
      <c r="L737" s="31"/>
      <c r="M737" s="147"/>
      <c r="T737" s="55"/>
      <c r="AT737" s="16" t="s">
        <v>137</v>
      </c>
      <c r="AU737" s="16" t="s">
        <v>90</v>
      </c>
    </row>
    <row r="738" spans="2:65" s="12" customFormat="1" ht="11.25">
      <c r="B738" s="148"/>
      <c r="D738" s="144" t="s">
        <v>139</v>
      </c>
      <c r="E738" s="149" t="s">
        <v>1</v>
      </c>
      <c r="F738" s="150" t="s">
        <v>582</v>
      </c>
      <c r="H738" s="149" t="s">
        <v>1</v>
      </c>
      <c r="I738" s="151"/>
      <c r="L738" s="148"/>
      <c r="M738" s="152"/>
      <c r="T738" s="153"/>
      <c r="AT738" s="149" t="s">
        <v>139</v>
      </c>
      <c r="AU738" s="149" t="s">
        <v>90</v>
      </c>
      <c r="AV738" s="12" t="s">
        <v>88</v>
      </c>
      <c r="AW738" s="12" t="s">
        <v>36</v>
      </c>
      <c r="AX738" s="12" t="s">
        <v>80</v>
      </c>
      <c r="AY738" s="149" t="s">
        <v>128</v>
      </c>
    </row>
    <row r="739" spans="2:65" s="12" customFormat="1" ht="11.25">
      <c r="B739" s="148"/>
      <c r="D739" s="144" t="s">
        <v>139</v>
      </c>
      <c r="E739" s="149" t="s">
        <v>1</v>
      </c>
      <c r="F739" s="150" t="s">
        <v>489</v>
      </c>
      <c r="H739" s="149" t="s">
        <v>1</v>
      </c>
      <c r="I739" s="151"/>
      <c r="L739" s="148"/>
      <c r="M739" s="152"/>
      <c r="T739" s="153"/>
      <c r="AT739" s="149" t="s">
        <v>139</v>
      </c>
      <c r="AU739" s="149" t="s">
        <v>90</v>
      </c>
      <c r="AV739" s="12" t="s">
        <v>88</v>
      </c>
      <c r="AW739" s="12" t="s">
        <v>36</v>
      </c>
      <c r="AX739" s="12" t="s">
        <v>80</v>
      </c>
      <c r="AY739" s="149" t="s">
        <v>128</v>
      </c>
    </row>
    <row r="740" spans="2:65" s="13" customFormat="1" ht="11.25">
      <c r="B740" s="154"/>
      <c r="D740" s="144" t="s">
        <v>139</v>
      </c>
      <c r="E740" s="155" t="s">
        <v>1</v>
      </c>
      <c r="F740" s="156" t="s">
        <v>228</v>
      </c>
      <c r="H740" s="157">
        <v>14</v>
      </c>
      <c r="I740" s="158"/>
      <c r="L740" s="154"/>
      <c r="M740" s="159"/>
      <c r="T740" s="160"/>
      <c r="AT740" s="155" t="s">
        <v>139</v>
      </c>
      <c r="AU740" s="155" t="s">
        <v>90</v>
      </c>
      <c r="AV740" s="13" t="s">
        <v>90</v>
      </c>
      <c r="AW740" s="13" t="s">
        <v>36</v>
      </c>
      <c r="AX740" s="13" t="s">
        <v>80</v>
      </c>
      <c r="AY740" s="155" t="s">
        <v>128</v>
      </c>
    </row>
    <row r="741" spans="2:65" s="14" customFormat="1" ht="11.25">
      <c r="B741" s="161"/>
      <c r="D741" s="144" t="s">
        <v>139</v>
      </c>
      <c r="E741" s="162" t="s">
        <v>1</v>
      </c>
      <c r="F741" s="163" t="s">
        <v>149</v>
      </c>
      <c r="H741" s="164">
        <v>14</v>
      </c>
      <c r="I741" s="165"/>
      <c r="L741" s="161"/>
      <c r="M741" s="166"/>
      <c r="T741" s="167"/>
      <c r="AT741" s="162" t="s">
        <v>139</v>
      </c>
      <c r="AU741" s="162" t="s">
        <v>90</v>
      </c>
      <c r="AV741" s="14" t="s">
        <v>135</v>
      </c>
      <c r="AW741" s="14" t="s">
        <v>36</v>
      </c>
      <c r="AX741" s="14" t="s">
        <v>88</v>
      </c>
      <c r="AY741" s="162" t="s">
        <v>128</v>
      </c>
    </row>
    <row r="742" spans="2:65" s="13" customFormat="1" ht="11.25">
      <c r="B742" s="154"/>
      <c r="D742" s="144" t="s">
        <v>139</v>
      </c>
      <c r="F742" s="156" t="s">
        <v>592</v>
      </c>
      <c r="H742" s="157">
        <v>14.21</v>
      </c>
      <c r="I742" s="158"/>
      <c r="L742" s="154"/>
      <c r="M742" s="159"/>
      <c r="T742" s="160"/>
      <c r="AT742" s="155" t="s">
        <v>139</v>
      </c>
      <c r="AU742" s="155" t="s">
        <v>90</v>
      </c>
      <c r="AV742" s="13" t="s">
        <v>90</v>
      </c>
      <c r="AW742" s="13" t="s">
        <v>4</v>
      </c>
      <c r="AX742" s="13" t="s">
        <v>88</v>
      </c>
      <c r="AY742" s="155" t="s">
        <v>128</v>
      </c>
    </row>
    <row r="743" spans="2:65" s="1" customFormat="1" ht="24.2" customHeight="1">
      <c r="B743" s="31"/>
      <c r="C743" s="131" t="s">
        <v>593</v>
      </c>
      <c r="D743" s="131" t="s">
        <v>130</v>
      </c>
      <c r="E743" s="132" t="s">
        <v>594</v>
      </c>
      <c r="F743" s="133" t="s">
        <v>595</v>
      </c>
      <c r="G743" s="134" t="s">
        <v>209</v>
      </c>
      <c r="H743" s="135">
        <v>3</v>
      </c>
      <c r="I743" s="136"/>
      <c r="J743" s="137">
        <f>ROUND(I743*H743,2)</f>
        <v>0</v>
      </c>
      <c r="K743" s="133" t="s">
        <v>134</v>
      </c>
      <c r="L743" s="31"/>
      <c r="M743" s="138" t="s">
        <v>1</v>
      </c>
      <c r="N743" s="139" t="s">
        <v>45</v>
      </c>
      <c r="P743" s="140">
        <f>O743*H743</f>
        <v>0</v>
      </c>
      <c r="Q743" s="140">
        <v>1E-4</v>
      </c>
      <c r="R743" s="140">
        <f>Q743*H743</f>
        <v>3.0000000000000003E-4</v>
      </c>
      <c r="S743" s="140">
        <v>0</v>
      </c>
      <c r="T743" s="141">
        <f>S743*H743</f>
        <v>0</v>
      </c>
      <c r="AR743" s="142" t="s">
        <v>135</v>
      </c>
      <c r="AT743" s="142" t="s">
        <v>130</v>
      </c>
      <c r="AU743" s="142" t="s">
        <v>90</v>
      </c>
      <c r="AY743" s="16" t="s">
        <v>128</v>
      </c>
      <c r="BE743" s="143">
        <f>IF(N743="základní",J743,0)</f>
        <v>0</v>
      </c>
      <c r="BF743" s="143">
        <f>IF(N743="snížená",J743,0)</f>
        <v>0</v>
      </c>
      <c r="BG743" s="143">
        <f>IF(N743="zákl. přenesená",J743,0)</f>
        <v>0</v>
      </c>
      <c r="BH743" s="143">
        <f>IF(N743="sníž. přenesená",J743,0)</f>
        <v>0</v>
      </c>
      <c r="BI743" s="143">
        <f>IF(N743="nulová",J743,0)</f>
        <v>0</v>
      </c>
      <c r="BJ743" s="16" t="s">
        <v>88</v>
      </c>
      <c r="BK743" s="143">
        <f>ROUND(I743*H743,2)</f>
        <v>0</v>
      </c>
      <c r="BL743" s="16" t="s">
        <v>135</v>
      </c>
      <c r="BM743" s="142" t="s">
        <v>596</v>
      </c>
    </row>
    <row r="744" spans="2:65" s="1" customFormat="1" ht="19.5">
      <c r="B744" s="31"/>
      <c r="D744" s="144" t="s">
        <v>137</v>
      </c>
      <c r="F744" s="145" t="s">
        <v>597</v>
      </c>
      <c r="I744" s="146"/>
      <c r="L744" s="31"/>
      <c r="M744" s="147"/>
      <c r="T744" s="55"/>
      <c r="AT744" s="16" t="s">
        <v>137</v>
      </c>
      <c r="AU744" s="16" t="s">
        <v>90</v>
      </c>
    </row>
    <row r="745" spans="2:65" s="12" customFormat="1" ht="11.25">
      <c r="B745" s="148"/>
      <c r="D745" s="144" t="s">
        <v>139</v>
      </c>
      <c r="E745" s="149" t="s">
        <v>1</v>
      </c>
      <c r="F745" s="150" t="s">
        <v>387</v>
      </c>
      <c r="H745" s="149" t="s">
        <v>1</v>
      </c>
      <c r="I745" s="151"/>
      <c r="L745" s="148"/>
      <c r="M745" s="152"/>
      <c r="T745" s="153"/>
      <c r="AT745" s="149" t="s">
        <v>139</v>
      </c>
      <c r="AU745" s="149" t="s">
        <v>90</v>
      </c>
      <c r="AV745" s="12" t="s">
        <v>88</v>
      </c>
      <c r="AW745" s="12" t="s">
        <v>36</v>
      </c>
      <c r="AX745" s="12" t="s">
        <v>80</v>
      </c>
      <c r="AY745" s="149" t="s">
        <v>128</v>
      </c>
    </row>
    <row r="746" spans="2:65" s="12" customFormat="1" ht="11.25">
      <c r="B746" s="148"/>
      <c r="D746" s="144" t="s">
        <v>139</v>
      </c>
      <c r="E746" s="149" t="s">
        <v>1</v>
      </c>
      <c r="F746" s="150" t="s">
        <v>141</v>
      </c>
      <c r="H746" s="149" t="s">
        <v>1</v>
      </c>
      <c r="I746" s="151"/>
      <c r="L746" s="148"/>
      <c r="M746" s="152"/>
      <c r="T746" s="153"/>
      <c r="AT746" s="149" t="s">
        <v>139</v>
      </c>
      <c r="AU746" s="149" t="s">
        <v>90</v>
      </c>
      <c r="AV746" s="12" t="s">
        <v>88</v>
      </c>
      <c r="AW746" s="12" t="s">
        <v>36</v>
      </c>
      <c r="AX746" s="12" t="s">
        <v>80</v>
      </c>
      <c r="AY746" s="149" t="s">
        <v>128</v>
      </c>
    </row>
    <row r="747" spans="2:65" s="13" customFormat="1" ht="11.25">
      <c r="B747" s="154"/>
      <c r="D747" s="144" t="s">
        <v>139</v>
      </c>
      <c r="E747" s="155" t="s">
        <v>1</v>
      </c>
      <c r="F747" s="156" t="s">
        <v>154</v>
      </c>
      <c r="H747" s="157">
        <v>3</v>
      </c>
      <c r="I747" s="158"/>
      <c r="L747" s="154"/>
      <c r="M747" s="159"/>
      <c r="T747" s="160"/>
      <c r="AT747" s="155" t="s">
        <v>139</v>
      </c>
      <c r="AU747" s="155" t="s">
        <v>90</v>
      </c>
      <c r="AV747" s="13" t="s">
        <v>90</v>
      </c>
      <c r="AW747" s="13" t="s">
        <v>36</v>
      </c>
      <c r="AX747" s="13" t="s">
        <v>80</v>
      </c>
      <c r="AY747" s="155" t="s">
        <v>128</v>
      </c>
    </row>
    <row r="748" spans="2:65" s="14" customFormat="1" ht="11.25">
      <c r="B748" s="161"/>
      <c r="D748" s="144" t="s">
        <v>139</v>
      </c>
      <c r="E748" s="162" t="s">
        <v>1</v>
      </c>
      <c r="F748" s="163" t="s">
        <v>149</v>
      </c>
      <c r="H748" s="164">
        <v>3</v>
      </c>
      <c r="I748" s="165"/>
      <c r="L748" s="161"/>
      <c r="M748" s="166"/>
      <c r="T748" s="167"/>
      <c r="AT748" s="162" t="s">
        <v>139</v>
      </c>
      <c r="AU748" s="162" t="s">
        <v>90</v>
      </c>
      <c r="AV748" s="14" t="s">
        <v>135</v>
      </c>
      <c r="AW748" s="14" t="s">
        <v>36</v>
      </c>
      <c r="AX748" s="14" t="s">
        <v>88</v>
      </c>
      <c r="AY748" s="162" t="s">
        <v>128</v>
      </c>
    </row>
    <row r="749" spans="2:65" s="1" customFormat="1" ht="24.2" customHeight="1">
      <c r="B749" s="31"/>
      <c r="C749" s="168" t="s">
        <v>598</v>
      </c>
      <c r="D749" s="168" t="s">
        <v>305</v>
      </c>
      <c r="E749" s="169" t="s">
        <v>599</v>
      </c>
      <c r="F749" s="170" t="s">
        <v>600</v>
      </c>
      <c r="G749" s="171" t="s">
        <v>209</v>
      </c>
      <c r="H749" s="172">
        <v>3</v>
      </c>
      <c r="I749" s="173"/>
      <c r="J749" s="174">
        <f>ROUND(I749*H749,2)</f>
        <v>0</v>
      </c>
      <c r="K749" s="170" t="s">
        <v>533</v>
      </c>
      <c r="L749" s="175"/>
      <c r="M749" s="176" t="s">
        <v>1</v>
      </c>
      <c r="N749" s="177" t="s">
        <v>45</v>
      </c>
      <c r="P749" s="140">
        <f>O749*H749</f>
        <v>0</v>
      </c>
      <c r="Q749" s="140">
        <v>1.4E-2</v>
      </c>
      <c r="R749" s="140">
        <f>Q749*H749</f>
        <v>4.2000000000000003E-2</v>
      </c>
      <c r="S749" s="140">
        <v>0</v>
      </c>
      <c r="T749" s="141">
        <f>S749*H749</f>
        <v>0</v>
      </c>
      <c r="AR749" s="142" t="s">
        <v>190</v>
      </c>
      <c r="AT749" s="142" t="s">
        <v>305</v>
      </c>
      <c r="AU749" s="142" t="s">
        <v>90</v>
      </c>
      <c r="AY749" s="16" t="s">
        <v>128</v>
      </c>
      <c r="BE749" s="143">
        <f>IF(N749="základní",J749,0)</f>
        <v>0</v>
      </c>
      <c r="BF749" s="143">
        <f>IF(N749="snížená",J749,0)</f>
        <v>0</v>
      </c>
      <c r="BG749" s="143">
        <f>IF(N749="zákl. přenesená",J749,0)</f>
        <v>0</v>
      </c>
      <c r="BH749" s="143">
        <f>IF(N749="sníž. přenesená",J749,0)</f>
        <v>0</v>
      </c>
      <c r="BI749" s="143">
        <f>IF(N749="nulová",J749,0)</f>
        <v>0</v>
      </c>
      <c r="BJ749" s="16" t="s">
        <v>88</v>
      </c>
      <c r="BK749" s="143">
        <f>ROUND(I749*H749,2)</f>
        <v>0</v>
      </c>
      <c r="BL749" s="16" t="s">
        <v>135</v>
      </c>
      <c r="BM749" s="142" t="s">
        <v>601</v>
      </c>
    </row>
    <row r="750" spans="2:65" s="1" customFormat="1" ht="19.5">
      <c r="B750" s="31"/>
      <c r="D750" s="144" t="s">
        <v>137</v>
      </c>
      <c r="F750" s="145" t="s">
        <v>600</v>
      </c>
      <c r="I750" s="146"/>
      <c r="L750" s="31"/>
      <c r="M750" s="147"/>
      <c r="T750" s="55"/>
      <c r="AT750" s="16" t="s">
        <v>137</v>
      </c>
      <c r="AU750" s="16" t="s">
        <v>90</v>
      </c>
    </row>
    <row r="751" spans="2:65" s="12" customFormat="1" ht="11.25">
      <c r="B751" s="148"/>
      <c r="D751" s="144" t="s">
        <v>139</v>
      </c>
      <c r="E751" s="149" t="s">
        <v>1</v>
      </c>
      <c r="F751" s="150" t="s">
        <v>387</v>
      </c>
      <c r="H751" s="149" t="s">
        <v>1</v>
      </c>
      <c r="I751" s="151"/>
      <c r="L751" s="148"/>
      <c r="M751" s="152"/>
      <c r="T751" s="153"/>
      <c r="AT751" s="149" t="s">
        <v>139</v>
      </c>
      <c r="AU751" s="149" t="s">
        <v>90</v>
      </c>
      <c r="AV751" s="12" t="s">
        <v>88</v>
      </c>
      <c r="AW751" s="12" t="s">
        <v>36</v>
      </c>
      <c r="AX751" s="12" t="s">
        <v>80</v>
      </c>
      <c r="AY751" s="149" t="s">
        <v>128</v>
      </c>
    </row>
    <row r="752" spans="2:65" s="12" customFormat="1" ht="11.25">
      <c r="B752" s="148"/>
      <c r="D752" s="144" t="s">
        <v>139</v>
      </c>
      <c r="E752" s="149" t="s">
        <v>1</v>
      </c>
      <c r="F752" s="150" t="s">
        <v>141</v>
      </c>
      <c r="H752" s="149" t="s">
        <v>1</v>
      </c>
      <c r="I752" s="151"/>
      <c r="L752" s="148"/>
      <c r="M752" s="152"/>
      <c r="T752" s="153"/>
      <c r="AT752" s="149" t="s">
        <v>139</v>
      </c>
      <c r="AU752" s="149" t="s">
        <v>90</v>
      </c>
      <c r="AV752" s="12" t="s">
        <v>88</v>
      </c>
      <c r="AW752" s="12" t="s">
        <v>36</v>
      </c>
      <c r="AX752" s="12" t="s">
        <v>80</v>
      </c>
      <c r="AY752" s="149" t="s">
        <v>128</v>
      </c>
    </row>
    <row r="753" spans="2:65" s="13" customFormat="1" ht="11.25">
      <c r="B753" s="154"/>
      <c r="D753" s="144" t="s">
        <v>139</v>
      </c>
      <c r="E753" s="155" t="s">
        <v>1</v>
      </c>
      <c r="F753" s="156" t="s">
        <v>154</v>
      </c>
      <c r="H753" s="157">
        <v>3</v>
      </c>
      <c r="I753" s="158"/>
      <c r="L753" s="154"/>
      <c r="M753" s="159"/>
      <c r="T753" s="160"/>
      <c r="AT753" s="155" t="s">
        <v>139</v>
      </c>
      <c r="AU753" s="155" t="s">
        <v>90</v>
      </c>
      <c r="AV753" s="13" t="s">
        <v>90</v>
      </c>
      <c r="AW753" s="13" t="s">
        <v>36</v>
      </c>
      <c r="AX753" s="13" t="s">
        <v>80</v>
      </c>
      <c r="AY753" s="155" t="s">
        <v>128</v>
      </c>
    </row>
    <row r="754" spans="2:65" s="14" customFormat="1" ht="11.25">
      <c r="B754" s="161"/>
      <c r="D754" s="144" t="s">
        <v>139</v>
      </c>
      <c r="E754" s="162" t="s">
        <v>1</v>
      </c>
      <c r="F754" s="163" t="s">
        <v>149</v>
      </c>
      <c r="H754" s="164">
        <v>3</v>
      </c>
      <c r="I754" s="165"/>
      <c r="L754" s="161"/>
      <c r="M754" s="166"/>
      <c r="T754" s="167"/>
      <c r="AT754" s="162" t="s">
        <v>139</v>
      </c>
      <c r="AU754" s="162" t="s">
        <v>90</v>
      </c>
      <c r="AV754" s="14" t="s">
        <v>135</v>
      </c>
      <c r="AW754" s="14" t="s">
        <v>36</v>
      </c>
      <c r="AX754" s="14" t="s">
        <v>88</v>
      </c>
      <c r="AY754" s="162" t="s">
        <v>128</v>
      </c>
    </row>
    <row r="755" spans="2:65" s="1" customFormat="1" ht="24.2" customHeight="1">
      <c r="B755" s="31"/>
      <c r="C755" s="131" t="s">
        <v>602</v>
      </c>
      <c r="D755" s="131" t="s">
        <v>130</v>
      </c>
      <c r="E755" s="132" t="s">
        <v>603</v>
      </c>
      <c r="F755" s="133" t="s">
        <v>604</v>
      </c>
      <c r="G755" s="134" t="s">
        <v>605</v>
      </c>
      <c r="H755" s="135">
        <v>2</v>
      </c>
      <c r="I755" s="136"/>
      <c r="J755" s="137">
        <f>ROUND(I755*H755,2)</f>
        <v>0</v>
      </c>
      <c r="K755" s="133" t="s">
        <v>134</v>
      </c>
      <c r="L755" s="31"/>
      <c r="M755" s="138" t="s">
        <v>1</v>
      </c>
      <c r="N755" s="139" t="s">
        <v>45</v>
      </c>
      <c r="P755" s="140">
        <f>O755*H755</f>
        <v>0</v>
      </c>
      <c r="Q755" s="140">
        <v>3.1E-4</v>
      </c>
      <c r="R755" s="140">
        <f>Q755*H755</f>
        <v>6.2E-4</v>
      </c>
      <c r="S755" s="140">
        <v>0</v>
      </c>
      <c r="T755" s="141">
        <f>S755*H755</f>
        <v>0</v>
      </c>
      <c r="AR755" s="142" t="s">
        <v>135</v>
      </c>
      <c r="AT755" s="142" t="s">
        <v>130</v>
      </c>
      <c r="AU755" s="142" t="s">
        <v>90</v>
      </c>
      <c r="AY755" s="16" t="s">
        <v>128</v>
      </c>
      <c r="BE755" s="143">
        <f>IF(N755="základní",J755,0)</f>
        <v>0</v>
      </c>
      <c r="BF755" s="143">
        <f>IF(N755="snížená",J755,0)</f>
        <v>0</v>
      </c>
      <c r="BG755" s="143">
        <f>IF(N755="zákl. přenesená",J755,0)</f>
        <v>0</v>
      </c>
      <c r="BH755" s="143">
        <f>IF(N755="sníž. přenesená",J755,0)</f>
        <v>0</v>
      </c>
      <c r="BI755" s="143">
        <f>IF(N755="nulová",J755,0)</f>
        <v>0</v>
      </c>
      <c r="BJ755" s="16" t="s">
        <v>88</v>
      </c>
      <c r="BK755" s="143">
        <f>ROUND(I755*H755,2)</f>
        <v>0</v>
      </c>
      <c r="BL755" s="16" t="s">
        <v>135</v>
      </c>
      <c r="BM755" s="142" t="s">
        <v>606</v>
      </c>
    </row>
    <row r="756" spans="2:65" s="1" customFormat="1" ht="11.25">
      <c r="B756" s="31"/>
      <c r="D756" s="144" t="s">
        <v>137</v>
      </c>
      <c r="F756" s="145" t="s">
        <v>607</v>
      </c>
      <c r="I756" s="146"/>
      <c r="L756" s="31"/>
      <c r="M756" s="147"/>
      <c r="T756" s="55"/>
      <c r="AT756" s="16" t="s">
        <v>137</v>
      </c>
      <c r="AU756" s="16" t="s">
        <v>90</v>
      </c>
    </row>
    <row r="757" spans="2:65" s="12" customFormat="1" ht="11.25">
      <c r="B757" s="148"/>
      <c r="D757" s="144" t="s">
        <v>139</v>
      </c>
      <c r="E757" s="149" t="s">
        <v>1</v>
      </c>
      <c r="F757" s="150" t="s">
        <v>608</v>
      </c>
      <c r="H757" s="149" t="s">
        <v>1</v>
      </c>
      <c r="I757" s="151"/>
      <c r="L757" s="148"/>
      <c r="M757" s="152"/>
      <c r="T757" s="153"/>
      <c r="AT757" s="149" t="s">
        <v>139</v>
      </c>
      <c r="AU757" s="149" t="s">
        <v>90</v>
      </c>
      <c r="AV757" s="12" t="s">
        <v>88</v>
      </c>
      <c r="AW757" s="12" t="s">
        <v>36</v>
      </c>
      <c r="AX757" s="12" t="s">
        <v>80</v>
      </c>
      <c r="AY757" s="149" t="s">
        <v>128</v>
      </c>
    </row>
    <row r="758" spans="2:65" s="12" customFormat="1" ht="11.25">
      <c r="B758" s="148"/>
      <c r="D758" s="144" t="s">
        <v>139</v>
      </c>
      <c r="E758" s="149" t="s">
        <v>1</v>
      </c>
      <c r="F758" s="150" t="s">
        <v>143</v>
      </c>
      <c r="H758" s="149" t="s">
        <v>1</v>
      </c>
      <c r="I758" s="151"/>
      <c r="L758" s="148"/>
      <c r="M758" s="152"/>
      <c r="T758" s="153"/>
      <c r="AT758" s="149" t="s">
        <v>139</v>
      </c>
      <c r="AU758" s="149" t="s">
        <v>90</v>
      </c>
      <c r="AV758" s="12" t="s">
        <v>88</v>
      </c>
      <c r="AW758" s="12" t="s">
        <v>36</v>
      </c>
      <c r="AX758" s="12" t="s">
        <v>80</v>
      </c>
      <c r="AY758" s="149" t="s">
        <v>128</v>
      </c>
    </row>
    <row r="759" spans="2:65" s="13" customFormat="1" ht="11.25">
      <c r="B759" s="154"/>
      <c r="D759" s="144" t="s">
        <v>139</v>
      </c>
      <c r="E759" s="155" t="s">
        <v>1</v>
      </c>
      <c r="F759" s="156" t="s">
        <v>90</v>
      </c>
      <c r="H759" s="157">
        <v>2</v>
      </c>
      <c r="I759" s="158"/>
      <c r="L759" s="154"/>
      <c r="M759" s="159"/>
      <c r="T759" s="160"/>
      <c r="AT759" s="155" t="s">
        <v>139</v>
      </c>
      <c r="AU759" s="155" t="s">
        <v>90</v>
      </c>
      <c r="AV759" s="13" t="s">
        <v>90</v>
      </c>
      <c r="AW759" s="13" t="s">
        <v>36</v>
      </c>
      <c r="AX759" s="13" t="s">
        <v>80</v>
      </c>
      <c r="AY759" s="155" t="s">
        <v>128</v>
      </c>
    </row>
    <row r="760" spans="2:65" s="14" customFormat="1" ht="11.25">
      <c r="B760" s="161"/>
      <c r="D760" s="144" t="s">
        <v>139</v>
      </c>
      <c r="E760" s="162" t="s">
        <v>1</v>
      </c>
      <c r="F760" s="163" t="s">
        <v>149</v>
      </c>
      <c r="H760" s="164">
        <v>2</v>
      </c>
      <c r="I760" s="165"/>
      <c r="L760" s="161"/>
      <c r="M760" s="166"/>
      <c r="T760" s="167"/>
      <c r="AT760" s="162" t="s">
        <v>139</v>
      </c>
      <c r="AU760" s="162" t="s">
        <v>90</v>
      </c>
      <c r="AV760" s="14" t="s">
        <v>135</v>
      </c>
      <c r="AW760" s="14" t="s">
        <v>36</v>
      </c>
      <c r="AX760" s="14" t="s">
        <v>88</v>
      </c>
      <c r="AY760" s="162" t="s">
        <v>128</v>
      </c>
    </row>
    <row r="761" spans="2:65" s="1" customFormat="1" ht="24.2" customHeight="1">
      <c r="B761" s="31"/>
      <c r="C761" s="131" t="s">
        <v>609</v>
      </c>
      <c r="D761" s="131" t="s">
        <v>130</v>
      </c>
      <c r="E761" s="132" t="s">
        <v>610</v>
      </c>
      <c r="F761" s="133" t="s">
        <v>611</v>
      </c>
      <c r="G761" s="134" t="s">
        <v>605</v>
      </c>
      <c r="H761" s="135">
        <v>2</v>
      </c>
      <c r="I761" s="136"/>
      <c r="J761" s="137">
        <f>ROUND(I761*H761,2)</f>
        <v>0</v>
      </c>
      <c r="K761" s="133" t="s">
        <v>134</v>
      </c>
      <c r="L761" s="31"/>
      <c r="M761" s="138" t="s">
        <v>1</v>
      </c>
      <c r="N761" s="139" t="s">
        <v>45</v>
      </c>
      <c r="P761" s="140">
        <f>O761*H761</f>
        <v>0</v>
      </c>
      <c r="Q761" s="140">
        <v>2.5000000000000001E-4</v>
      </c>
      <c r="R761" s="140">
        <f>Q761*H761</f>
        <v>5.0000000000000001E-4</v>
      </c>
      <c r="S761" s="140">
        <v>0</v>
      </c>
      <c r="T761" s="141">
        <f>S761*H761</f>
        <v>0</v>
      </c>
      <c r="AR761" s="142" t="s">
        <v>135</v>
      </c>
      <c r="AT761" s="142" t="s">
        <v>130</v>
      </c>
      <c r="AU761" s="142" t="s">
        <v>90</v>
      </c>
      <c r="AY761" s="16" t="s">
        <v>128</v>
      </c>
      <c r="BE761" s="143">
        <f>IF(N761="základní",J761,0)</f>
        <v>0</v>
      </c>
      <c r="BF761" s="143">
        <f>IF(N761="snížená",J761,0)</f>
        <v>0</v>
      </c>
      <c r="BG761" s="143">
        <f>IF(N761="zákl. přenesená",J761,0)</f>
        <v>0</v>
      </c>
      <c r="BH761" s="143">
        <f>IF(N761="sníž. přenesená",J761,0)</f>
        <v>0</v>
      </c>
      <c r="BI761" s="143">
        <f>IF(N761="nulová",J761,0)</f>
        <v>0</v>
      </c>
      <c r="BJ761" s="16" t="s">
        <v>88</v>
      </c>
      <c r="BK761" s="143">
        <f>ROUND(I761*H761,2)</f>
        <v>0</v>
      </c>
      <c r="BL761" s="16" t="s">
        <v>135</v>
      </c>
      <c r="BM761" s="142" t="s">
        <v>612</v>
      </c>
    </row>
    <row r="762" spans="2:65" s="1" customFormat="1" ht="11.25">
      <c r="B762" s="31"/>
      <c r="D762" s="144" t="s">
        <v>137</v>
      </c>
      <c r="F762" s="145" t="s">
        <v>613</v>
      </c>
      <c r="I762" s="146"/>
      <c r="L762" s="31"/>
      <c r="M762" s="147"/>
      <c r="T762" s="55"/>
      <c r="AT762" s="16" t="s">
        <v>137</v>
      </c>
      <c r="AU762" s="16" t="s">
        <v>90</v>
      </c>
    </row>
    <row r="763" spans="2:65" s="12" customFormat="1" ht="11.25">
      <c r="B763" s="148"/>
      <c r="D763" s="144" t="s">
        <v>139</v>
      </c>
      <c r="E763" s="149" t="s">
        <v>1</v>
      </c>
      <c r="F763" s="150" t="s">
        <v>608</v>
      </c>
      <c r="H763" s="149" t="s">
        <v>1</v>
      </c>
      <c r="I763" s="151"/>
      <c r="L763" s="148"/>
      <c r="M763" s="152"/>
      <c r="T763" s="153"/>
      <c r="AT763" s="149" t="s">
        <v>139</v>
      </c>
      <c r="AU763" s="149" t="s">
        <v>90</v>
      </c>
      <c r="AV763" s="12" t="s">
        <v>88</v>
      </c>
      <c r="AW763" s="12" t="s">
        <v>36</v>
      </c>
      <c r="AX763" s="12" t="s">
        <v>80</v>
      </c>
      <c r="AY763" s="149" t="s">
        <v>128</v>
      </c>
    </row>
    <row r="764" spans="2:65" s="12" customFormat="1" ht="11.25">
      <c r="B764" s="148"/>
      <c r="D764" s="144" t="s">
        <v>139</v>
      </c>
      <c r="E764" s="149" t="s">
        <v>1</v>
      </c>
      <c r="F764" s="150" t="s">
        <v>141</v>
      </c>
      <c r="H764" s="149" t="s">
        <v>1</v>
      </c>
      <c r="I764" s="151"/>
      <c r="L764" s="148"/>
      <c r="M764" s="152"/>
      <c r="T764" s="153"/>
      <c r="AT764" s="149" t="s">
        <v>139</v>
      </c>
      <c r="AU764" s="149" t="s">
        <v>90</v>
      </c>
      <c r="AV764" s="12" t="s">
        <v>88</v>
      </c>
      <c r="AW764" s="12" t="s">
        <v>36</v>
      </c>
      <c r="AX764" s="12" t="s">
        <v>80</v>
      </c>
      <c r="AY764" s="149" t="s">
        <v>128</v>
      </c>
    </row>
    <row r="765" spans="2:65" s="13" customFormat="1" ht="11.25">
      <c r="B765" s="154"/>
      <c r="D765" s="144" t="s">
        <v>139</v>
      </c>
      <c r="E765" s="155" t="s">
        <v>1</v>
      </c>
      <c r="F765" s="156" t="s">
        <v>90</v>
      </c>
      <c r="H765" s="157">
        <v>2</v>
      </c>
      <c r="I765" s="158"/>
      <c r="L765" s="154"/>
      <c r="M765" s="159"/>
      <c r="T765" s="160"/>
      <c r="AT765" s="155" t="s">
        <v>139</v>
      </c>
      <c r="AU765" s="155" t="s">
        <v>90</v>
      </c>
      <c r="AV765" s="13" t="s">
        <v>90</v>
      </c>
      <c r="AW765" s="13" t="s">
        <v>36</v>
      </c>
      <c r="AX765" s="13" t="s">
        <v>80</v>
      </c>
      <c r="AY765" s="155" t="s">
        <v>128</v>
      </c>
    </row>
    <row r="766" spans="2:65" s="14" customFormat="1" ht="11.25">
      <c r="B766" s="161"/>
      <c r="D766" s="144" t="s">
        <v>139</v>
      </c>
      <c r="E766" s="162" t="s">
        <v>1</v>
      </c>
      <c r="F766" s="163" t="s">
        <v>149</v>
      </c>
      <c r="H766" s="164">
        <v>2</v>
      </c>
      <c r="I766" s="165"/>
      <c r="L766" s="161"/>
      <c r="M766" s="166"/>
      <c r="T766" s="167"/>
      <c r="AT766" s="162" t="s">
        <v>139</v>
      </c>
      <c r="AU766" s="162" t="s">
        <v>90</v>
      </c>
      <c r="AV766" s="14" t="s">
        <v>135</v>
      </c>
      <c r="AW766" s="14" t="s">
        <v>36</v>
      </c>
      <c r="AX766" s="14" t="s">
        <v>88</v>
      </c>
      <c r="AY766" s="162" t="s">
        <v>128</v>
      </c>
    </row>
    <row r="767" spans="2:65" s="1" customFormat="1" ht="33" customHeight="1">
      <c r="B767" s="31"/>
      <c r="C767" s="131" t="s">
        <v>614</v>
      </c>
      <c r="D767" s="131" t="s">
        <v>130</v>
      </c>
      <c r="E767" s="132" t="s">
        <v>615</v>
      </c>
      <c r="F767" s="133" t="s">
        <v>616</v>
      </c>
      <c r="G767" s="134" t="s">
        <v>209</v>
      </c>
      <c r="H767" s="135">
        <v>4</v>
      </c>
      <c r="I767" s="136"/>
      <c r="J767" s="137">
        <f>ROUND(I767*H767,2)</f>
        <v>0</v>
      </c>
      <c r="K767" s="133" t="s">
        <v>134</v>
      </c>
      <c r="L767" s="31"/>
      <c r="M767" s="138" t="s">
        <v>1</v>
      </c>
      <c r="N767" s="139" t="s">
        <v>45</v>
      </c>
      <c r="P767" s="140">
        <f>O767*H767</f>
        <v>0</v>
      </c>
      <c r="Q767" s="140">
        <v>2.1158700000000001</v>
      </c>
      <c r="R767" s="140">
        <f>Q767*H767</f>
        <v>8.4634800000000006</v>
      </c>
      <c r="S767" s="140">
        <v>0</v>
      </c>
      <c r="T767" s="141">
        <f>S767*H767</f>
        <v>0</v>
      </c>
      <c r="AR767" s="142" t="s">
        <v>135</v>
      </c>
      <c r="AT767" s="142" t="s">
        <v>130</v>
      </c>
      <c r="AU767" s="142" t="s">
        <v>90</v>
      </c>
      <c r="AY767" s="16" t="s">
        <v>128</v>
      </c>
      <c r="BE767" s="143">
        <f>IF(N767="základní",J767,0)</f>
        <v>0</v>
      </c>
      <c r="BF767" s="143">
        <f>IF(N767="snížená",J767,0)</f>
        <v>0</v>
      </c>
      <c r="BG767" s="143">
        <f>IF(N767="zákl. přenesená",J767,0)</f>
        <v>0</v>
      </c>
      <c r="BH767" s="143">
        <f>IF(N767="sníž. přenesená",J767,0)</f>
        <v>0</v>
      </c>
      <c r="BI767" s="143">
        <f>IF(N767="nulová",J767,0)</f>
        <v>0</v>
      </c>
      <c r="BJ767" s="16" t="s">
        <v>88</v>
      </c>
      <c r="BK767" s="143">
        <f>ROUND(I767*H767,2)</f>
        <v>0</v>
      </c>
      <c r="BL767" s="16" t="s">
        <v>135</v>
      </c>
      <c r="BM767" s="142" t="s">
        <v>617</v>
      </c>
    </row>
    <row r="768" spans="2:65" s="1" customFormat="1" ht="29.25">
      <c r="B768" s="31"/>
      <c r="D768" s="144" t="s">
        <v>137</v>
      </c>
      <c r="F768" s="145" t="s">
        <v>618</v>
      </c>
      <c r="I768" s="146"/>
      <c r="L768" s="31"/>
      <c r="M768" s="147"/>
      <c r="T768" s="55"/>
      <c r="AT768" s="16" t="s">
        <v>137</v>
      </c>
      <c r="AU768" s="16" t="s">
        <v>90</v>
      </c>
    </row>
    <row r="769" spans="2:65" s="12" customFormat="1" ht="11.25">
      <c r="B769" s="148"/>
      <c r="D769" s="144" t="s">
        <v>139</v>
      </c>
      <c r="E769" s="149" t="s">
        <v>1</v>
      </c>
      <c r="F769" s="150" t="s">
        <v>619</v>
      </c>
      <c r="H769" s="149" t="s">
        <v>1</v>
      </c>
      <c r="I769" s="151"/>
      <c r="L769" s="148"/>
      <c r="M769" s="152"/>
      <c r="T769" s="153"/>
      <c r="AT769" s="149" t="s">
        <v>139</v>
      </c>
      <c r="AU769" s="149" t="s">
        <v>90</v>
      </c>
      <c r="AV769" s="12" t="s">
        <v>88</v>
      </c>
      <c r="AW769" s="12" t="s">
        <v>36</v>
      </c>
      <c r="AX769" s="12" t="s">
        <v>80</v>
      </c>
      <c r="AY769" s="149" t="s">
        <v>128</v>
      </c>
    </row>
    <row r="770" spans="2:65" s="12" customFormat="1" ht="11.25">
      <c r="B770" s="148"/>
      <c r="D770" s="144" t="s">
        <v>139</v>
      </c>
      <c r="E770" s="149" t="s">
        <v>1</v>
      </c>
      <c r="F770" s="150" t="s">
        <v>141</v>
      </c>
      <c r="H770" s="149" t="s">
        <v>1</v>
      </c>
      <c r="I770" s="151"/>
      <c r="L770" s="148"/>
      <c r="M770" s="152"/>
      <c r="T770" s="153"/>
      <c r="AT770" s="149" t="s">
        <v>139</v>
      </c>
      <c r="AU770" s="149" t="s">
        <v>90</v>
      </c>
      <c r="AV770" s="12" t="s">
        <v>88</v>
      </c>
      <c r="AW770" s="12" t="s">
        <v>36</v>
      </c>
      <c r="AX770" s="12" t="s">
        <v>80</v>
      </c>
      <c r="AY770" s="149" t="s">
        <v>128</v>
      </c>
    </row>
    <row r="771" spans="2:65" s="13" customFormat="1" ht="11.25">
      <c r="B771" s="154"/>
      <c r="D771" s="144" t="s">
        <v>139</v>
      </c>
      <c r="E771" s="155" t="s">
        <v>1</v>
      </c>
      <c r="F771" s="156" t="s">
        <v>90</v>
      </c>
      <c r="H771" s="157">
        <v>2</v>
      </c>
      <c r="I771" s="158"/>
      <c r="L771" s="154"/>
      <c r="M771" s="159"/>
      <c r="T771" s="160"/>
      <c r="AT771" s="155" t="s">
        <v>139</v>
      </c>
      <c r="AU771" s="155" t="s">
        <v>90</v>
      </c>
      <c r="AV771" s="13" t="s">
        <v>90</v>
      </c>
      <c r="AW771" s="13" t="s">
        <v>36</v>
      </c>
      <c r="AX771" s="13" t="s">
        <v>80</v>
      </c>
      <c r="AY771" s="155" t="s">
        <v>128</v>
      </c>
    </row>
    <row r="772" spans="2:65" s="12" customFormat="1" ht="11.25">
      <c r="B772" s="148"/>
      <c r="D772" s="144" t="s">
        <v>139</v>
      </c>
      <c r="E772" s="149" t="s">
        <v>1</v>
      </c>
      <c r="F772" s="150" t="s">
        <v>143</v>
      </c>
      <c r="H772" s="149" t="s">
        <v>1</v>
      </c>
      <c r="I772" s="151"/>
      <c r="L772" s="148"/>
      <c r="M772" s="152"/>
      <c r="T772" s="153"/>
      <c r="AT772" s="149" t="s">
        <v>139</v>
      </c>
      <c r="AU772" s="149" t="s">
        <v>90</v>
      </c>
      <c r="AV772" s="12" t="s">
        <v>88</v>
      </c>
      <c r="AW772" s="12" t="s">
        <v>36</v>
      </c>
      <c r="AX772" s="12" t="s">
        <v>80</v>
      </c>
      <c r="AY772" s="149" t="s">
        <v>128</v>
      </c>
    </row>
    <row r="773" spans="2:65" s="13" customFormat="1" ht="11.25">
      <c r="B773" s="154"/>
      <c r="D773" s="144" t="s">
        <v>139</v>
      </c>
      <c r="E773" s="155" t="s">
        <v>1</v>
      </c>
      <c r="F773" s="156" t="s">
        <v>90</v>
      </c>
      <c r="H773" s="157">
        <v>2</v>
      </c>
      <c r="I773" s="158"/>
      <c r="L773" s="154"/>
      <c r="M773" s="159"/>
      <c r="T773" s="160"/>
      <c r="AT773" s="155" t="s">
        <v>139</v>
      </c>
      <c r="AU773" s="155" t="s">
        <v>90</v>
      </c>
      <c r="AV773" s="13" t="s">
        <v>90</v>
      </c>
      <c r="AW773" s="13" t="s">
        <v>36</v>
      </c>
      <c r="AX773" s="13" t="s">
        <v>80</v>
      </c>
      <c r="AY773" s="155" t="s">
        <v>128</v>
      </c>
    </row>
    <row r="774" spans="2:65" s="14" customFormat="1" ht="11.25">
      <c r="B774" s="161"/>
      <c r="D774" s="144" t="s">
        <v>139</v>
      </c>
      <c r="E774" s="162" t="s">
        <v>1</v>
      </c>
      <c r="F774" s="163" t="s">
        <v>149</v>
      </c>
      <c r="H774" s="164">
        <v>4</v>
      </c>
      <c r="I774" s="165"/>
      <c r="L774" s="161"/>
      <c r="M774" s="166"/>
      <c r="T774" s="167"/>
      <c r="AT774" s="162" t="s">
        <v>139</v>
      </c>
      <c r="AU774" s="162" t="s">
        <v>90</v>
      </c>
      <c r="AV774" s="14" t="s">
        <v>135</v>
      </c>
      <c r="AW774" s="14" t="s">
        <v>36</v>
      </c>
      <c r="AX774" s="14" t="s">
        <v>88</v>
      </c>
      <c r="AY774" s="162" t="s">
        <v>128</v>
      </c>
    </row>
    <row r="775" spans="2:65" s="1" customFormat="1" ht="24.2" customHeight="1">
      <c r="B775" s="31"/>
      <c r="C775" s="168" t="s">
        <v>620</v>
      </c>
      <c r="D775" s="168" t="s">
        <v>305</v>
      </c>
      <c r="E775" s="169" t="s">
        <v>621</v>
      </c>
      <c r="F775" s="170" t="s">
        <v>622</v>
      </c>
      <c r="G775" s="171" t="s">
        <v>209</v>
      </c>
      <c r="H775" s="172">
        <v>4.0599999999999996</v>
      </c>
      <c r="I775" s="173"/>
      <c r="J775" s="174">
        <f>ROUND(I775*H775,2)</f>
        <v>0</v>
      </c>
      <c r="K775" s="170" t="s">
        <v>1</v>
      </c>
      <c r="L775" s="175"/>
      <c r="M775" s="176" t="s">
        <v>1</v>
      </c>
      <c r="N775" s="177" t="s">
        <v>45</v>
      </c>
      <c r="P775" s="140">
        <f>O775*H775</f>
        <v>0</v>
      </c>
      <c r="Q775" s="140">
        <v>0.50600000000000001</v>
      </c>
      <c r="R775" s="140">
        <f>Q775*H775</f>
        <v>2.05436</v>
      </c>
      <c r="S775" s="140">
        <v>0</v>
      </c>
      <c r="T775" s="141">
        <f>S775*H775</f>
        <v>0</v>
      </c>
      <c r="AR775" s="142" t="s">
        <v>190</v>
      </c>
      <c r="AT775" s="142" t="s">
        <v>305</v>
      </c>
      <c r="AU775" s="142" t="s">
        <v>90</v>
      </c>
      <c r="AY775" s="16" t="s">
        <v>128</v>
      </c>
      <c r="BE775" s="143">
        <f>IF(N775="základní",J775,0)</f>
        <v>0</v>
      </c>
      <c r="BF775" s="143">
        <f>IF(N775="snížená",J775,0)</f>
        <v>0</v>
      </c>
      <c r="BG775" s="143">
        <f>IF(N775="zákl. přenesená",J775,0)</f>
        <v>0</v>
      </c>
      <c r="BH775" s="143">
        <f>IF(N775="sníž. přenesená",J775,0)</f>
        <v>0</v>
      </c>
      <c r="BI775" s="143">
        <f>IF(N775="nulová",J775,0)</f>
        <v>0</v>
      </c>
      <c r="BJ775" s="16" t="s">
        <v>88</v>
      </c>
      <c r="BK775" s="143">
        <f>ROUND(I775*H775,2)</f>
        <v>0</v>
      </c>
      <c r="BL775" s="16" t="s">
        <v>135</v>
      </c>
      <c r="BM775" s="142" t="s">
        <v>623</v>
      </c>
    </row>
    <row r="776" spans="2:65" s="1" customFormat="1" ht="19.5">
      <c r="B776" s="31"/>
      <c r="D776" s="144" t="s">
        <v>137</v>
      </c>
      <c r="F776" s="145" t="s">
        <v>622</v>
      </c>
      <c r="I776" s="146"/>
      <c r="L776" s="31"/>
      <c r="M776" s="147"/>
      <c r="T776" s="55"/>
      <c r="AT776" s="16" t="s">
        <v>137</v>
      </c>
      <c r="AU776" s="16" t="s">
        <v>90</v>
      </c>
    </row>
    <row r="777" spans="2:65" s="12" customFormat="1" ht="11.25">
      <c r="B777" s="148"/>
      <c r="D777" s="144" t="s">
        <v>139</v>
      </c>
      <c r="E777" s="149" t="s">
        <v>1</v>
      </c>
      <c r="F777" s="150" t="s">
        <v>619</v>
      </c>
      <c r="H777" s="149" t="s">
        <v>1</v>
      </c>
      <c r="I777" s="151"/>
      <c r="L777" s="148"/>
      <c r="M777" s="152"/>
      <c r="T777" s="153"/>
      <c r="AT777" s="149" t="s">
        <v>139</v>
      </c>
      <c r="AU777" s="149" t="s">
        <v>90</v>
      </c>
      <c r="AV777" s="12" t="s">
        <v>88</v>
      </c>
      <c r="AW777" s="12" t="s">
        <v>36</v>
      </c>
      <c r="AX777" s="12" t="s">
        <v>80</v>
      </c>
      <c r="AY777" s="149" t="s">
        <v>128</v>
      </c>
    </row>
    <row r="778" spans="2:65" s="12" customFormat="1" ht="11.25">
      <c r="B778" s="148"/>
      <c r="D778" s="144" t="s">
        <v>139</v>
      </c>
      <c r="E778" s="149" t="s">
        <v>1</v>
      </c>
      <c r="F778" s="150" t="s">
        <v>141</v>
      </c>
      <c r="H778" s="149" t="s">
        <v>1</v>
      </c>
      <c r="I778" s="151"/>
      <c r="L778" s="148"/>
      <c r="M778" s="152"/>
      <c r="T778" s="153"/>
      <c r="AT778" s="149" t="s">
        <v>139</v>
      </c>
      <c r="AU778" s="149" t="s">
        <v>90</v>
      </c>
      <c r="AV778" s="12" t="s">
        <v>88</v>
      </c>
      <c r="AW778" s="12" t="s">
        <v>36</v>
      </c>
      <c r="AX778" s="12" t="s">
        <v>80</v>
      </c>
      <c r="AY778" s="149" t="s">
        <v>128</v>
      </c>
    </row>
    <row r="779" spans="2:65" s="13" customFormat="1" ht="11.25">
      <c r="B779" s="154"/>
      <c r="D779" s="144" t="s">
        <v>139</v>
      </c>
      <c r="E779" s="155" t="s">
        <v>1</v>
      </c>
      <c r="F779" s="156" t="s">
        <v>90</v>
      </c>
      <c r="H779" s="157">
        <v>2</v>
      </c>
      <c r="I779" s="158"/>
      <c r="L779" s="154"/>
      <c r="M779" s="159"/>
      <c r="T779" s="160"/>
      <c r="AT779" s="155" t="s">
        <v>139</v>
      </c>
      <c r="AU779" s="155" t="s">
        <v>90</v>
      </c>
      <c r="AV779" s="13" t="s">
        <v>90</v>
      </c>
      <c r="AW779" s="13" t="s">
        <v>36</v>
      </c>
      <c r="AX779" s="13" t="s">
        <v>80</v>
      </c>
      <c r="AY779" s="155" t="s">
        <v>128</v>
      </c>
    </row>
    <row r="780" spans="2:65" s="12" customFormat="1" ht="11.25">
      <c r="B780" s="148"/>
      <c r="D780" s="144" t="s">
        <v>139</v>
      </c>
      <c r="E780" s="149" t="s">
        <v>1</v>
      </c>
      <c r="F780" s="150" t="s">
        <v>143</v>
      </c>
      <c r="H780" s="149" t="s">
        <v>1</v>
      </c>
      <c r="I780" s="151"/>
      <c r="L780" s="148"/>
      <c r="M780" s="152"/>
      <c r="T780" s="153"/>
      <c r="AT780" s="149" t="s">
        <v>139</v>
      </c>
      <c r="AU780" s="149" t="s">
        <v>90</v>
      </c>
      <c r="AV780" s="12" t="s">
        <v>88</v>
      </c>
      <c r="AW780" s="12" t="s">
        <v>36</v>
      </c>
      <c r="AX780" s="12" t="s">
        <v>80</v>
      </c>
      <c r="AY780" s="149" t="s">
        <v>128</v>
      </c>
    </row>
    <row r="781" spans="2:65" s="13" customFormat="1" ht="11.25">
      <c r="B781" s="154"/>
      <c r="D781" s="144" t="s">
        <v>139</v>
      </c>
      <c r="E781" s="155" t="s">
        <v>1</v>
      </c>
      <c r="F781" s="156" t="s">
        <v>90</v>
      </c>
      <c r="H781" s="157">
        <v>2</v>
      </c>
      <c r="I781" s="158"/>
      <c r="L781" s="154"/>
      <c r="M781" s="159"/>
      <c r="T781" s="160"/>
      <c r="AT781" s="155" t="s">
        <v>139</v>
      </c>
      <c r="AU781" s="155" t="s">
        <v>90</v>
      </c>
      <c r="AV781" s="13" t="s">
        <v>90</v>
      </c>
      <c r="AW781" s="13" t="s">
        <v>36</v>
      </c>
      <c r="AX781" s="13" t="s">
        <v>80</v>
      </c>
      <c r="AY781" s="155" t="s">
        <v>128</v>
      </c>
    </row>
    <row r="782" spans="2:65" s="14" customFormat="1" ht="11.25">
      <c r="B782" s="161"/>
      <c r="D782" s="144" t="s">
        <v>139</v>
      </c>
      <c r="E782" s="162" t="s">
        <v>1</v>
      </c>
      <c r="F782" s="163" t="s">
        <v>149</v>
      </c>
      <c r="H782" s="164">
        <v>4</v>
      </c>
      <c r="I782" s="165"/>
      <c r="L782" s="161"/>
      <c r="M782" s="166"/>
      <c r="T782" s="167"/>
      <c r="AT782" s="162" t="s">
        <v>139</v>
      </c>
      <c r="AU782" s="162" t="s">
        <v>90</v>
      </c>
      <c r="AV782" s="14" t="s">
        <v>135</v>
      </c>
      <c r="AW782" s="14" t="s">
        <v>36</v>
      </c>
      <c r="AX782" s="14" t="s">
        <v>88</v>
      </c>
      <c r="AY782" s="162" t="s">
        <v>128</v>
      </c>
    </row>
    <row r="783" spans="2:65" s="13" customFormat="1" ht="11.25">
      <c r="B783" s="154"/>
      <c r="D783" s="144" t="s">
        <v>139</v>
      </c>
      <c r="F783" s="156" t="s">
        <v>576</v>
      </c>
      <c r="H783" s="157">
        <v>4.0599999999999996</v>
      </c>
      <c r="I783" s="158"/>
      <c r="L783" s="154"/>
      <c r="M783" s="159"/>
      <c r="T783" s="160"/>
      <c r="AT783" s="155" t="s">
        <v>139</v>
      </c>
      <c r="AU783" s="155" t="s">
        <v>90</v>
      </c>
      <c r="AV783" s="13" t="s">
        <v>90</v>
      </c>
      <c r="AW783" s="13" t="s">
        <v>4</v>
      </c>
      <c r="AX783" s="13" t="s">
        <v>88</v>
      </c>
      <c r="AY783" s="155" t="s">
        <v>128</v>
      </c>
    </row>
    <row r="784" spans="2:65" s="1" customFormat="1" ht="24.2" customHeight="1">
      <c r="B784" s="31"/>
      <c r="C784" s="168" t="s">
        <v>624</v>
      </c>
      <c r="D784" s="168" t="s">
        <v>305</v>
      </c>
      <c r="E784" s="169" t="s">
        <v>625</v>
      </c>
      <c r="F784" s="170" t="s">
        <v>626</v>
      </c>
      <c r="G784" s="171" t="s">
        <v>209</v>
      </c>
      <c r="H784" s="172">
        <v>3.0449999999999999</v>
      </c>
      <c r="I784" s="173"/>
      <c r="J784" s="174">
        <f>ROUND(I784*H784,2)</f>
        <v>0</v>
      </c>
      <c r="K784" s="170" t="s">
        <v>1</v>
      </c>
      <c r="L784" s="175"/>
      <c r="M784" s="176" t="s">
        <v>1</v>
      </c>
      <c r="N784" s="177" t="s">
        <v>45</v>
      </c>
      <c r="P784" s="140">
        <f>O784*H784</f>
        <v>0</v>
      </c>
      <c r="Q784" s="140">
        <v>0.254</v>
      </c>
      <c r="R784" s="140">
        <f>Q784*H784</f>
        <v>0.77342999999999995</v>
      </c>
      <c r="S784" s="140">
        <v>0</v>
      </c>
      <c r="T784" s="141">
        <f>S784*H784</f>
        <v>0</v>
      </c>
      <c r="AR784" s="142" t="s">
        <v>190</v>
      </c>
      <c r="AT784" s="142" t="s">
        <v>305</v>
      </c>
      <c r="AU784" s="142" t="s">
        <v>90</v>
      </c>
      <c r="AY784" s="16" t="s">
        <v>128</v>
      </c>
      <c r="BE784" s="143">
        <f>IF(N784="základní",J784,0)</f>
        <v>0</v>
      </c>
      <c r="BF784" s="143">
        <f>IF(N784="snížená",J784,0)</f>
        <v>0</v>
      </c>
      <c r="BG784" s="143">
        <f>IF(N784="zákl. přenesená",J784,0)</f>
        <v>0</v>
      </c>
      <c r="BH784" s="143">
        <f>IF(N784="sníž. přenesená",J784,0)</f>
        <v>0</v>
      </c>
      <c r="BI784" s="143">
        <f>IF(N784="nulová",J784,0)</f>
        <v>0</v>
      </c>
      <c r="BJ784" s="16" t="s">
        <v>88</v>
      </c>
      <c r="BK784" s="143">
        <f>ROUND(I784*H784,2)</f>
        <v>0</v>
      </c>
      <c r="BL784" s="16" t="s">
        <v>135</v>
      </c>
      <c r="BM784" s="142" t="s">
        <v>627</v>
      </c>
    </row>
    <row r="785" spans="2:65" s="1" customFormat="1" ht="19.5">
      <c r="B785" s="31"/>
      <c r="D785" s="144" t="s">
        <v>137</v>
      </c>
      <c r="F785" s="145" t="s">
        <v>626</v>
      </c>
      <c r="I785" s="146"/>
      <c r="L785" s="31"/>
      <c r="M785" s="147"/>
      <c r="T785" s="55"/>
      <c r="AT785" s="16" t="s">
        <v>137</v>
      </c>
      <c r="AU785" s="16" t="s">
        <v>90</v>
      </c>
    </row>
    <row r="786" spans="2:65" s="12" customFormat="1" ht="11.25">
      <c r="B786" s="148"/>
      <c r="D786" s="144" t="s">
        <v>139</v>
      </c>
      <c r="E786" s="149" t="s">
        <v>1</v>
      </c>
      <c r="F786" s="150" t="s">
        <v>619</v>
      </c>
      <c r="H786" s="149" t="s">
        <v>1</v>
      </c>
      <c r="I786" s="151"/>
      <c r="L786" s="148"/>
      <c r="M786" s="152"/>
      <c r="T786" s="153"/>
      <c r="AT786" s="149" t="s">
        <v>139</v>
      </c>
      <c r="AU786" s="149" t="s">
        <v>90</v>
      </c>
      <c r="AV786" s="12" t="s">
        <v>88</v>
      </c>
      <c r="AW786" s="12" t="s">
        <v>36</v>
      </c>
      <c r="AX786" s="12" t="s">
        <v>80</v>
      </c>
      <c r="AY786" s="149" t="s">
        <v>128</v>
      </c>
    </row>
    <row r="787" spans="2:65" s="12" customFormat="1" ht="11.25">
      <c r="B787" s="148"/>
      <c r="D787" s="144" t="s">
        <v>139</v>
      </c>
      <c r="E787" s="149" t="s">
        <v>1</v>
      </c>
      <c r="F787" s="150" t="s">
        <v>141</v>
      </c>
      <c r="H787" s="149" t="s">
        <v>1</v>
      </c>
      <c r="I787" s="151"/>
      <c r="L787" s="148"/>
      <c r="M787" s="152"/>
      <c r="T787" s="153"/>
      <c r="AT787" s="149" t="s">
        <v>139</v>
      </c>
      <c r="AU787" s="149" t="s">
        <v>90</v>
      </c>
      <c r="AV787" s="12" t="s">
        <v>88</v>
      </c>
      <c r="AW787" s="12" t="s">
        <v>36</v>
      </c>
      <c r="AX787" s="12" t="s">
        <v>80</v>
      </c>
      <c r="AY787" s="149" t="s">
        <v>128</v>
      </c>
    </row>
    <row r="788" spans="2:65" s="13" customFormat="1" ht="11.25">
      <c r="B788" s="154"/>
      <c r="D788" s="144" t="s">
        <v>139</v>
      </c>
      <c r="E788" s="155" t="s">
        <v>1</v>
      </c>
      <c r="F788" s="156" t="s">
        <v>88</v>
      </c>
      <c r="H788" s="157">
        <v>1</v>
      </c>
      <c r="I788" s="158"/>
      <c r="L788" s="154"/>
      <c r="M788" s="159"/>
      <c r="T788" s="160"/>
      <c r="AT788" s="155" t="s">
        <v>139</v>
      </c>
      <c r="AU788" s="155" t="s">
        <v>90</v>
      </c>
      <c r="AV788" s="13" t="s">
        <v>90</v>
      </c>
      <c r="AW788" s="13" t="s">
        <v>36</v>
      </c>
      <c r="AX788" s="13" t="s">
        <v>80</v>
      </c>
      <c r="AY788" s="155" t="s">
        <v>128</v>
      </c>
    </row>
    <row r="789" spans="2:65" s="12" customFormat="1" ht="11.25">
      <c r="B789" s="148"/>
      <c r="D789" s="144" t="s">
        <v>139</v>
      </c>
      <c r="E789" s="149" t="s">
        <v>1</v>
      </c>
      <c r="F789" s="150" t="s">
        <v>143</v>
      </c>
      <c r="H789" s="149" t="s">
        <v>1</v>
      </c>
      <c r="I789" s="151"/>
      <c r="L789" s="148"/>
      <c r="M789" s="152"/>
      <c r="T789" s="153"/>
      <c r="AT789" s="149" t="s">
        <v>139</v>
      </c>
      <c r="AU789" s="149" t="s">
        <v>90</v>
      </c>
      <c r="AV789" s="12" t="s">
        <v>88</v>
      </c>
      <c r="AW789" s="12" t="s">
        <v>36</v>
      </c>
      <c r="AX789" s="12" t="s">
        <v>80</v>
      </c>
      <c r="AY789" s="149" t="s">
        <v>128</v>
      </c>
    </row>
    <row r="790" spans="2:65" s="13" customFormat="1" ht="11.25">
      <c r="B790" s="154"/>
      <c r="D790" s="144" t="s">
        <v>139</v>
      </c>
      <c r="E790" s="155" t="s">
        <v>1</v>
      </c>
      <c r="F790" s="156" t="s">
        <v>90</v>
      </c>
      <c r="H790" s="157">
        <v>2</v>
      </c>
      <c r="I790" s="158"/>
      <c r="L790" s="154"/>
      <c r="M790" s="159"/>
      <c r="T790" s="160"/>
      <c r="AT790" s="155" t="s">
        <v>139</v>
      </c>
      <c r="AU790" s="155" t="s">
        <v>90</v>
      </c>
      <c r="AV790" s="13" t="s">
        <v>90</v>
      </c>
      <c r="AW790" s="13" t="s">
        <v>36</v>
      </c>
      <c r="AX790" s="13" t="s">
        <v>80</v>
      </c>
      <c r="AY790" s="155" t="s">
        <v>128</v>
      </c>
    </row>
    <row r="791" spans="2:65" s="14" customFormat="1" ht="11.25">
      <c r="B791" s="161"/>
      <c r="D791" s="144" t="s">
        <v>139</v>
      </c>
      <c r="E791" s="162" t="s">
        <v>1</v>
      </c>
      <c r="F791" s="163" t="s">
        <v>149</v>
      </c>
      <c r="H791" s="164">
        <v>3</v>
      </c>
      <c r="I791" s="165"/>
      <c r="L791" s="161"/>
      <c r="M791" s="166"/>
      <c r="T791" s="167"/>
      <c r="AT791" s="162" t="s">
        <v>139</v>
      </c>
      <c r="AU791" s="162" t="s">
        <v>90</v>
      </c>
      <c r="AV791" s="14" t="s">
        <v>135</v>
      </c>
      <c r="AW791" s="14" t="s">
        <v>36</v>
      </c>
      <c r="AX791" s="14" t="s">
        <v>88</v>
      </c>
      <c r="AY791" s="162" t="s">
        <v>128</v>
      </c>
    </row>
    <row r="792" spans="2:65" s="13" customFormat="1" ht="11.25">
      <c r="B792" s="154"/>
      <c r="D792" s="144" t="s">
        <v>139</v>
      </c>
      <c r="F792" s="156" t="s">
        <v>628</v>
      </c>
      <c r="H792" s="157">
        <v>3.0449999999999999</v>
      </c>
      <c r="I792" s="158"/>
      <c r="L792" s="154"/>
      <c r="M792" s="159"/>
      <c r="T792" s="160"/>
      <c r="AT792" s="155" t="s">
        <v>139</v>
      </c>
      <c r="AU792" s="155" t="s">
        <v>90</v>
      </c>
      <c r="AV792" s="13" t="s">
        <v>90</v>
      </c>
      <c r="AW792" s="13" t="s">
        <v>4</v>
      </c>
      <c r="AX792" s="13" t="s">
        <v>88</v>
      </c>
      <c r="AY792" s="155" t="s">
        <v>128</v>
      </c>
    </row>
    <row r="793" spans="2:65" s="1" customFormat="1" ht="16.5" customHeight="1">
      <c r="B793" s="31"/>
      <c r="C793" s="168" t="s">
        <v>629</v>
      </c>
      <c r="D793" s="168" t="s">
        <v>305</v>
      </c>
      <c r="E793" s="169" t="s">
        <v>630</v>
      </c>
      <c r="F793" s="170" t="s">
        <v>631</v>
      </c>
      <c r="G793" s="171" t="s">
        <v>209</v>
      </c>
      <c r="H793" s="172">
        <v>4</v>
      </c>
      <c r="I793" s="173"/>
      <c r="J793" s="174">
        <f>ROUND(I793*H793,2)</f>
        <v>0</v>
      </c>
      <c r="K793" s="170" t="s">
        <v>1</v>
      </c>
      <c r="L793" s="175"/>
      <c r="M793" s="176" t="s">
        <v>1</v>
      </c>
      <c r="N793" s="177" t="s">
        <v>45</v>
      </c>
      <c r="P793" s="140">
        <f>O793*H793</f>
        <v>0</v>
      </c>
      <c r="Q793" s="140">
        <v>0.58499999999999996</v>
      </c>
      <c r="R793" s="140">
        <f>Q793*H793</f>
        <v>2.34</v>
      </c>
      <c r="S793" s="140">
        <v>0</v>
      </c>
      <c r="T793" s="141">
        <f>S793*H793</f>
        <v>0</v>
      </c>
      <c r="AR793" s="142" t="s">
        <v>190</v>
      </c>
      <c r="AT793" s="142" t="s">
        <v>305</v>
      </c>
      <c r="AU793" s="142" t="s">
        <v>90</v>
      </c>
      <c r="AY793" s="16" t="s">
        <v>128</v>
      </c>
      <c r="BE793" s="143">
        <f>IF(N793="základní",J793,0)</f>
        <v>0</v>
      </c>
      <c r="BF793" s="143">
        <f>IF(N793="snížená",J793,0)</f>
        <v>0</v>
      </c>
      <c r="BG793" s="143">
        <f>IF(N793="zákl. přenesená",J793,0)</f>
        <v>0</v>
      </c>
      <c r="BH793" s="143">
        <f>IF(N793="sníž. přenesená",J793,0)</f>
        <v>0</v>
      </c>
      <c r="BI793" s="143">
        <f>IF(N793="nulová",J793,0)</f>
        <v>0</v>
      </c>
      <c r="BJ793" s="16" t="s">
        <v>88</v>
      </c>
      <c r="BK793" s="143">
        <f>ROUND(I793*H793,2)</f>
        <v>0</v>
      </c>
      <c r="BL793" s="16" t="s">
        <v>135</v>
      </c>
      <c r="BM793" s="142" t="s">
        <v>632</v>
      </c>
    </row>
    <row r="794" spans="2:65" s="1" customFormat="1" ht="11.25">
      <c r="B794" s="31"/>
      <c r="D794" s="144" t="s">
        <v>137</v>
      </c>
      <c r="F794" s="145" t="s">
        <v>631</v>
      </c>
      <c r="I794" s="146"/>
      <c r="L794" s="31"/>
      <c r="M794" s="147"/>
      <c r="T794" s="55"/>
      <c r="AT794" s="16" t="s">
        <v>137</v>
      </c>
      <c r="AU794" s="16" t="s">
        <v>90</v>
      </c>
    </row>
    <row r="795" spans="2:65" s="12" customFormat="1" ht="11.25">
      <c r="B795" s="148"/>
      <c r="D795" s="144" t="s">
        <v>139</v>
      </c>
      <c r="E795" s="149" t="s">
        <v>1</v>
      </c>
      <c r="F795" s="150" t="s">
        <v>619</v>
      </c>
      <c r="H795" s="149" t="s">
        <v>1</v>
      </c>
      <c r="I795" s="151"/>
      <c r="L795" s="148"/>
      <c r="M795" s="152"/>
      <c r="T795" s="153"/>
      <c r="AT795" s="149" t="s">
        <v>139</v>
      </c>
      <c r="AU795" s="149" t="s">
        <v>90</v>
      </c>
      <c r="AV795" s="12" t="s">
        <v>88</v>
      </c>
      <c r="AW795" s="12" t="s">
        <v>36</v>
      </c>
      <c r="AX795" s="12" t="s">
        <v>80</v>
      </c>
      <c r="AY795" s="149" t="s">
        <v>128</v>
      </c>
    </row>
    <row r="796" spans="2:65" s="12" customFormat="1" ht="11.25">
      <c r="B796" s="148"/>
      <c r="D796" s="144" t="s">
        <v>139</v>
      </c>
      <c r="E796" s="149" t="s">
        <v>1</v>
      </c>
      <c r="F796" s="150" t="s">
        <v>141</v>
      </c>
      <c r="H796" s="149" t="s">
        <v>1</v>
      </c>
      <c r="I796" s="151"/>
      <c r="L796" s="148"/>
      <c r="M796" s="152"/>
      <c r="T796" s="153"/>
      <c r="AT796" s="149" t="s">
        <v>139</v>
      </c>
      <c r="AU796" s="149" t="s">
        <v>90</v>
      </c>
      <c r="AV796" s="12" t="s">
        <v>88</v>
      </c>
      <c r="AW796" s="12" t="s">
        <v>36</v>
      </c>
      <c r="AX796" s="12" t="s">
        <v>80</v>
      </c>
      <c r="AY796" s="149" t="s">
        <v>128</v>
      </c>
    </row>
    <row r="797" spans="2:65" s="13" customFormat="1" ht="11.25">
      <c r="B797" s="154"/>
      <c r="D797" s="144" t="s">
        <v>139</v>
      </c>
      <c r="E797" s="155" t="s">
        <v>1</v>
      </c>
      <c r="F797" s="156" t="s">
        <v>90</v>
      </c>
      <c r="H797" s="157">
        <v>2</v>
      </c>
      <c r="I797" s="158"/>
      <c r="L797" s="154"/>
      <c r="M797" s="159"/>
      <c r="T797" s="160"/>
      <c r="AT797" s="155" t="s">
        <v>139</v>
      </c>
      <c r="AU797" s="155" t="s">
        <v>90</v>
      </c>
      <c r="AV797" s="13" t="s">
        <v>90</v>
      </c>
      <c r="AW797" s="13" t="s">
        <v>36</v>
      </c>
      <c r="AX797" s="13" t="s">
        <v>80</v>
      </c>
      <c r="AY797" s="155" t="s">
        <v>128</v>
      </c>
    </row>
    <row r="798" spans="2:65" s="12" customFormat="1" ht="11.25">
      <c r="B798" s="148"/>
      <c r="D798" s="144" t="s">
        <v>139</v>
      </c>
      <c r="E798" s="149" t="s">
        <v>1</v>
      </c>
      <c r="F798" s="150" t="s">
        <v>143</v>
      </c>
      <c r="H798" s="149" t="s">
        <v>1</v>
      </c>
      <c r="I798" s="151"/>
      <c r="L798" s="148"/>
      <c r="M798" s="152"/>
      <c r="T798" s="153"/>
      <c r="AT798" s="149" t="s">
        <v>139</v>
      </c>
      <c r="AU798" s="149" t="s">
        <v>90</v>
      </c>
      <c r="AV798" s="12" t="s">
        <v>88</v>
      </c>
      <c r="AW798" s="12" t="s">
        <v>36</v>
      </c>
      <c r="AX798" s="12" t="s">
        <v>80</v>
      </c>
      <c r="AY798" s="149" t="s">
        <v>128</v>
      </c>
    </row>
    <row r="799" spans="2:65" s="13" customFormat="1" ht="11.25">
      <c r="B799" s="154"/>
      <c r="D799" s="144" t="s">
        <v>139</v>
      </c>
      <c r="E799" s="155" t="s">
        <v>1</v>
      </c>
      <c r="F799" s="156" t="s">
        <v>90</v>
      </c>
      <c r="H799" s="157">
        <v>2</v>
      </c>
      <c r="I799" s="158"/>
      <c r="L799" s="154"/>
      <c r="M799" s="159"/>
      <c r="T799" s="160"/>
      <c r="AT799" s="155" t="s">
        <v>139</v>
      </c>
      <c r="AU799" s="155" t="s">
        <v>90</v>
      </c>
      <c r="AV799" s="13" t="s">
        <v>90</v>
      </c>
      <c r="AW799" s="13" t="s">
        <v>36</v>
      </c>
      <c r="AX799" s="13" t="s">
        <v>80</v>
      </c>
      <c r="AY799" s="155" t="s">
        <v>128</v>
      </c>
    </row>
    <row r="800" spans="2:65" s="14" customFormat="1" ht="11.25">
      <c r="B800" s="161"/>
      <c r="D800" s="144" t="s">
        <v>139</v>
      </c>
      <c r="E800" s="162" t="s">
        <v>1</v>
      </c>
      <c r="F800" s="163" t="s">
        <v>149</v>
      </c>
      <c r="H800" s="164">
        <v>4</v>
      </c>
      <c r="I800" s="165"/>
      <c r="L800" s="161"/>
      <c r="M800" s="166"/>
      <c r="T800" s="167"/>
      <c r="AT800" s="162" t="s">
        <v>139</v>
      </c>
      <c r="AU800" s="162" t="s">
        <v>90</v>
      </c>
      <c r="AV800" s="14" t="s">
        <v>135</v>
      </c>
      <c r="AW800" s="14" t="s">
        <v>36</v>
      </c>
      <c r="AX800" s="14" t="s">
        <v>88</v>
      </c>
      <c r="AY800" s="162" t="s">
        <v>128</v>
      </c>
    </row>
    <row r="801" spans="2:65" s="1" customFormat="1" ht="24.2" customHeight="1">
      <c r="B801" s="31"/>
      <c r="C801" s="168" t="s">
        <v>633</v>
      </c>
      <c r="D801" s="168" t="s">
        <v>305</v>
      </c>
      <c r="E801" s="169" t="s">
        <v>634</v>
      </c>
      <c r="F801" s="170" t="s">
        <v>635</v>
      </c>
      <c r="G801" s="171" t="s">
        <v>209</v>
      </c>
      <c r="H801" s="172">
        <v>2</v>
      </c>
      <c r="I801" s="173"/>
      <c r="J801" s="174">
        <f>ROUND(I801*H801,2)</f>
        <v>0</v>
      </c>
      <c r="K801" s="170" t="s">
        <v>1</v>
      </c>
      <c r="L801" s="175"/>
      <c r="M801" s="176" t="s">
        <v>1</v>
      </c>
      <c r="N801" s="177" t="s">
        <v>45</v>
      </c>
      <c r="P801" s="140">
        <f>O801*H801</f>
        <v>0</v>
      </c>
      <c r="Q801" s="140">
        <v>1.1599999999999999</v>
      </c>
      <c r="R801" s="140">
        <f>Q801*H801</f>
        <v>2.3199999999999998</v>
      </c>
      <c r="S801" s="140">
        <v>0</v>
      </c>
      <c r="T801" s="141">
        <f>S801*H801</f>
        <v>0</v>
      </c>
      <c r="AR801" s="142" t="s">
        <v>190</v>
      </c>
      <c r="AT801" s="142" t="s">
        <v>305</v>
      </c>
      <c r="AU801" s="142" t="s">
        <v>90</v>
      </c>
      <c r="AY801" s="16" t="s">
        <v>128</v>
      </c>
      <c r="BE801" s="143">
        <f>IF(N801="základní",J801,0)</f>
        <v>0</v>
      </c>
      <c r="BF801" s="143">
        <f>IF(N801="snížená",J801,0)</f>
        <v>0</v>
      </c>
      <c r="BG801" s="143">
        <f>IF(N801="zákl. přenesená",J801,0)</f>
        <v>0</v>
      </c>
      <c r="BH801" s="143">
        <f>IF(N801="sníž. přenesená",J801,0)</f>
        <v>0</v>
      </c>
      <c r="BI801" s="143">
        <f>IF(N801="nulová",J801,0)</f>
        <v>0</v>
      </c>
      <c r="BJ801" s="16" t="s">
        <v>88</v>
      </c>
      <c r="BK801" s="143">
        <f>ROUND(I801*H801,2)</f>
        <v>0</v>
      </c>
      <c r="BL801" s="16" t="s">
        <v>135</v>
      </c>
      <c r="BM801" s="142" t="s">
        <v>636</v>
      </c>
    </row>
    <row r="802" spans="2:65" s="1" customFormat="1" ht="11.25">
      <c r="B802" s="31"/>
      <c r="D802" s="144" t="s">
        <v>137</v>
      </c>
      <c r="F802" s="145" t="s">
        <v>635</v>
      </c>
      <c r="I802" s="146"/>
      <c r="L802" s="31"/>
      <c r="M802" s="147"/>
      <c r="T802" s="55"/>
      <c r="AT802" s="16" t="s">
        <v>137</v>
      </c>
      <c r="AU802" s="16" t="s">
        <v>90</v>
      </c>
    </row>
    <row r="803" spans="2:65" s="12" customFormat="1" ht="11.25">
      <c r="B803" s="148"/>
      <c r="D803" s="144" t="s">
        <v>139</v>
      </c>
      <c r="E803" s="149" t="s">
        <v>1</v>
      </c>
      <c r="F803" s="150" t="s">
        <v>619</v>
      </c>
      <c r="H803" s="149" t="s">
        <v>1</v>
      </c>
      <c r="I803" s="151"/>
      <c r="L803" s="148"/>
      <c r="M803" s="152"/>
      <c r="T803" s="153"/>
      <c r="AT803" s="149" t="s">
        <v>139</v>
      </c>
      <c r="AU803" s="149" t="s">
        <v>90</v>
      </c>
      <c r="AV803" s="12" t="s">
        <v>88</v>
      </c>
      <c r="AW803" s="12" t="s">
        <v>36</v>
      </c>
      <c r="AX803" s="12" t="s">
        <v>80</v>
      </c>
      <c r="AY803" s="149" t="s">
        <v>128</v>
      </c>
    </row>
    <row r="804" spans="2:65" s="12" customFormat="1" ht="11.25">
      <c r="B804" s="148"/>
      <c r="D804" s="144" t="s">
        <v>139</v>
      </c>
      <c r="E804" s="149" t="s">
        <v>1</v>
      </c>
      <c r="F804" s="150" t="s">
        <v>143</v>
      </c>
      <c r="H804" s="149" t="s">
        <v>1</v>
      </c>
      <c r="I804" s="151"/>
      <c r="L804" s="148"/>
      <c r="M804" s="152"/>
      <c r="T804" s="153"/>
      <c r="AT804" s="149" t="s">
        <v>139</v>
      </c>
      <c r="AU804" s="149" t="s">
        <v>90</v>
      </c>
      <c r="AV804" s="12" t="s">
        <v>88</v>
      </c>
      <c r="AW804" s="12" t="s">
        <v>36</v>
      </c>
      <c r="AX804" s="12" t="s">
        <v>80</v>
      </c>
      <c r="AY804" s="149" t="s">
        <v>128</v>
      </c>
    </row>
    <row r="805" spans="2:65" s="13" customFormat="1" ht="11.25">
      <c r="B805" s="154"/>
      <c r="D805" s="144" t="s">
        <v>139</v>
      </c>
      <c r="E805" s="155" t="s">
        <v>1</v>
      </c>
      <c r="F805" s="156" t="s">
        <v>90</v>
      </c>
      <c r="H805" s="157">
        <v>2</v>
      </c>
      <c r="I805" s="158"/>
      <c r="L805" s="154"/>
      <c r="M805" s="159"/>
      <c r="T805" s="160"/>
      <c r="AT805" s="155" t="s">
        <v>139</v>
      </c>
      <c r="AU805" s="155" t="s">
        <v>90</v>
      </c>
      <c r="AV805" s="13" t="s">
        <v>90</v>
      </c>
      <c r="AW805" s="13" t="s">
        <v>36</v>
      </c>
      <c r="AX805" s="13" t="s">
        <v>80</v>
      </c>
      <c r="AY805" s="155" t="s">
        <v>128</v>
      </c>
    </row>
    <row r="806" spans="2:65" s="14" customFormat="1" ht="11.25">
      <c r="B806" s="161"/>
      <c r="D806" s="144" t="s">
        <v>139</v>
      </c>
      <c r="E806" s="162" t="s">
        <v>1</v>
      </c>
      <c r="F806" s="163" t="s">
        <v>149</v>
      </c>
      <c r="H806" s="164">
        <v>2</v>
      </c>
      <c r="I806" s="165"/>
      <c r="L806" s="161"/>
      <c r="M806" s="166"/>
      <c r="T806" s="167"/>
      <c r="AT806" s="162" t="s">
        <v>139</v>
      </c>
      <c r="AU806" s="162" t="s">
        <v>90</v>
      </c>
      <c r="AV806" s="14" t="s">
        <v>135</v>
      </c>
      <c r="AW806" s="14" t="s">
        <v>36</v>
      </c>
      <c r="AX806" s="14" t="s">
        <v>88</v>
      </c>
      <c r="AY806" s="162" t="s">
        <v>128</v>
      </c>
    </row>
    <row r="807" spans="2:65" s="1" customFormat="1" ht="24.2" customHeight="1">
      <c r="B807" s="31"/>
      <c r="C807" s="168" t="s">
        <v>637</v>
      </c>
      <c r="D807" s="168" t="s">
        <v>305</v>
      </c>
      <c r="E807" s="169" t="s">
        <v>638</v>
      </c>
      <c r="F807" s="170" t="s">
        <v>639</v>
      </c>
      <c r="G807" s="171" t="s">
        <v>209</v>
      </c>
      <c r="H807" s="172">
        <v>2</v>
      </c>
      <c r="I807" s="173"/>
      <c r="J807" s="174">
        <f>ROUND(I807*H807,2)</f>
        <v>0</v>
      </c>
      <c r="K807" s="170" t="s">
        <v>1</v>
      </c>
      <c r="L807" s="175"/>
      <c r="M807" s="176" t="s">
        <v>1</v>
      </c>
      <c r="N807" s="177" t="s">
        <v>45</v>
      </c>
      <c r="P807" s="140">
        <f>O807*H807</f>
        <v>0</v>
      </c>
      <c r="Q807" s="140">
        <v>1.87</v>
      </c>
      <c r="R807" s="140">
        <f>Q807*H807</f>
        <v>3.74</v>
      </c>
      <c r="S807" s="140">
        <v>0</v>
      </c>
      <c r="T807" s="141">
        <f>S807*H807</f>
        <v>0</v>
      </c>
      <c r="AR807" s="142" t="s">
        <v>190</v>
      </c>
      <c r="AT807" s="142" t="s">
        <v>305</v>
      </c>
      <c r="AU807" s="142" t="s">
        <v>90</v>
      </c>
      <c r="AY807" s="16" t="s">
        <v>128</v>
      </c>
      <c r="BE807" s="143">
        <f>IF(N807="základní",J807,0)</f>
        <v>0</v>
      </c>
      <c r="BF807" s="143">
        <f>IF(N807="snížená",J807,0)</f>
        <v>0</v>
      </c>
      <c r="BG807" s="143">
        <f>IF(N807="zákl. přenesená",J807,0)</f>
        <v>0</v>
      </c>
      <c r="BH807" s="143">
        <f>IF(N807="sníž. přenesená",J807,0)</f>
        <v>0</v>
      </c>
      <c r="BI807" s="143">
        <f>IF(N807="nulová",J807,0)</f>
        <v>0</v>
      </c>
      <c r="BJ807" s="16" t="s">
        <v>88</v>
      </c>
      <c r="BK807" s="143">
        <f>ROUND(I807*H807,2)</f>
        <v>0</v>
      </c>
      <c r="BL807" s="16" t="s">
        <v>135</v>
      </c>
      <c r="BM807" s="142" t="s">
        <v>640</v>
      </c>
    </row>
    <row r="808" spans="2:65" s="1" customFormat="1" ht="19.5">
      <c r="B808" s="31"/>
      <c r="D808" s="144" t="s">
        <v>137</v>
      </c>
      <c r="F808" s="145" t="s">
        <v>639</v>
      </c>
      <c r="I808" s="146"/>
      <c r="L808" s="31"/>
      <c r="M808" s="147"/>
      <c r="T808" s="55"/>
      <c r="AT808" s="16" t="s">
        <v>137</v>
      </c>
      <c r="AU808" s="16" t="s">
        <v>90</v>
      </c>
    </row>
    <row r="809" spans="2:65" s="12" customFormat="1" ht="11.25">
      <c r="B809" s="148"/>
      <c r="D809" s="144" t="s">
        <v>139</v>
      </c>
      <c r="E809" s="149" t="s">
        <v>1</v>
      </c>
      <c r="F809" s="150" t="s">
        <v>619</v>
      </c>
      <c r="H809" s="149" t="s">
        <v>1</v>
      </c>
      <c r="I809" s="151"/>
      <c r="L809" s="148"/>
      <c r="M809" s="152"/>
      <c r="T809" s="153"/>
      <c r="AT809" s="149" t="s">
        <v>139</v>
      </c>
      <c r="AU809" s="149" t="s">
        <v>90</v>
      </c>
      <c r="AV809" s="12" t="s">
        <v>88</v>
      </c>
      <c r="AW809" s="12" t="s">
        <v>36</v>
      </c>
      <c r="AX809" s="12" t="s">
        <v>80</v>
      </c>
      <c r="AY809" s="149" t="s">
        <v>128</v>
      </c>
    </row>
    <row r="810" spans="2:65" s="12" customFormat="1" ht="11.25">
      <c r="B810" s="148"/>
      <c r="D810" s="144" t="s">
        <v>139</v>
      </c>
      <c r="E810" s="149" t="s">
        <v>1</v>
      </c>
      <c r="F810" s="150" t="s">
        <v>141</v>
      </c>
      <c r="H810" s="149" t="s">
        <v>1</v>
      </c>
      <c r="I810" s="151"/>
      <c r="L810" s="148"/>
      <c r="M810" s="152"/>
      <c r="T810" s="153"/>
      <c r="AT810" s="149" t="s">
        <v>139</v>
      </c>
      <c r="AU810" s="149" t="s">
        <v>90</v>
      </c>
      <c r="AV810" s="12" t="s">
        <v>88</v>
      </c>
      <c r="AW810" s="12" t="s">
        <v>36</v>
      </c>
      <c r="AX810" s="12" t="s">
        <v>80</v>
      </c>
      <c r="AY810" s="149" t="s">
        <v>128</v>
      </c>
    </row>
    <row r="811" spans="2:65" s="13" customFormat="1" ht="11.25">
      <c r="B811" s="154"/>
      <c r="D811" s="144" t="s">
        <v>139</v>
      </c>
      <c r="E811" s="155" t="s">
        <v>1</v>
      </c>
      <c r="F811" s="156" t="s">
        <v>90</v>
      </c>
      <c r="H811" s="157">
        <v>2</v>
      </c>
      <c r="I811" s="158"/>
      <c r="L811" s="154"/>
      <c r="M811" s="159"/>
      <c r="T811" s="160"/>
      <c r="AT811" s="155" t="s">
        <v>139</v>
      </c>
      <c r="AU811" s="155" t="s">
        <v>90</v>
      </c>
      <c r="AV811" s="13" t="s">
        <v>90</v>
      </c>
      <c r="AW811" s="13" t="s">
        <v>36</v>
      </c>
      <c r="AX811" s="13" t="s">
        <v>80</v>
      </c>
      <c r="AY811" s="155" t="s">
        <v>128</v>
      </c>
    </row>
    <row r="812" spans="2:65" s="14" customFormat="1" ht="11.25">
      <c r="B812" s="161"/>
      <c r="D812" s="144" t="s">
        <v>139</v>
      </c>
      <c r="E812" s="162" t="s">
        <v>1</v>
      </c>
      <c r="F812" s="163" t="s">
        <v>149</v>
      </c>
      <c r="H812" s="164">
        <v>2</v>
      </c>
      <c r="I812" s="165"/>
      <c r="L812" s="161"/>
      <c r="M812" s="166"/>
      <c r="T812" s="167"/>
      <c r="AT812" s="162" t="s">
        <v>139</v>
      </c>
      <c r="AU812" s="162" t="s">
        <v>90</v>
      </c>
      <c r="AV812" s="14" t="s">
        <v>135</v>
      </c>
      <c r="AW812" s="14" t="s">
        <v>36</v>
      </c>
      <c r="AX812" s="14" t="s">
        <v>88</v>
      </c>
      <c r="AY812" s="162" t="s">
        <v>128</v>
      </c>
    </row>
    <row r="813" spans="2:65" s="1" customFormat="1" ht="24.2" customHeight="1">
      <c r="B813" s="31"/>
      <c r="C813" s="168" t="s">
        <v>641</v>
      </c>
      <c r="D813" s="168" t="s">
        <v>305</v>
      </c>
      <c r="E813" s="169" t="s">
        <v>642</v>
      </c>
      <c r="F813" s="170" t="s">
        <v>643</v>
      </c>
      <c r="G813" s="171" t="s">
        <v>209</v>
      </c>
      <c r="H813" s="172">
        <v>11</v>
      </c>
      <c r="I813" s="173"/>
      <c r="J813" s="174">
        <f>ROUND(I813*H813,2)</f>
        <v>0</v>
      </c>
      <c r="K813" s="170" t="s">
        <v>134</v>
      </c>
      <c r="L813" s="175"/>
      <c r="M813" s="176" t="s">
        <v>1</v>
      </c>
      <c r="N813" s="177" t="s">
        <v>45</v>
      </c>
      <c r="P813" s="140">
        <f>O813*H813</f>
        <v>0</v>
      </c>
      <c r="Q813" s="140">
        <v>2E-3</v>
      </c>
      <c r="R813" s="140">
        <f>Q813*H813</f>
        <v>2.1999999999999999E-2</v>
      </c>
      <c r="S813" s="140">
        <v>0</v>
      </c>
      <c r="T813" s="141">
        <f>S813*H813</f>
        <v>0</v>
      </c>
      <c r="AR813" s="142" t="s">
        <v>190</v>
      </c>
      <c r="AT813" s="142" t="s">
        <v>305</v>
      </c>
      <c r="AU813" s="142" t="s">
        <v>90</v>
      </c>
      <c r="AY813" s="16" t="s">
        <v>128</v>
      </c>
      <c r="BE813" s="143">
        <f>IF(N813="základní",J813,0)</f>
        <v>0</v>
      </c>
      <c r="BF813" s="143">
        <f>IF(N813="snížená",J813,0)</f>
        <v>0</v>
      </c>
      <c r="BG813" s="143">
        <f>IF(N813="zákl. přenesená",J813,0)</f>
        <v>0</v>
      </c>
      <c r="BH813" s="143">
        <f>IF(N813="sníž. přenesená",J813,0)</f>
        <v>0</v>
      </c>
      <c r="BI813" s="143">
        <f>IF(N813="nulová",J813,0)</f>
        <v>0</v>
      </c>
      <c r="BJ813" s="16" t="s">
        <v>88</v>
      </c>
      <c r="BK813" s="143">
        <f>ROUND(I813*H813,2)</f>
        <v>0</v>
      </c>
      <c r="BL813" s="16" t="s">
        <v>135</v>
      </c>
      <c r="BM813" s="142" t="s">
        <v>644</v>
      </c>
    </row>
    <row r="814" spans="2:65" s="1" customFormat="1" ht="11.25">
      <c r="B814" s="31"/>
      <c r="D814" s="144" t="s">
        <v>137</v>
      </c>
      <c r="F814" s="145" t="s">
        <v>643</v>
      </c>
      <c r="I814" s="146"/>
      <c r="L814" s="31"/>
      <c r="M814" s="147"/>
      <c r="T814" s="55"/>
      <c r="AT814" s="16" t="s">
        <v>137</v>
      </c>
      <c r="AU814" s="16" t="s">
        <v>90</v>
      </c>
    </row>
    <row r="815" spans="2:65" s="12" customFormat="1" ht="11.25">
      <c r="B815" s="148"/>
      <c r="D815" s="144" t="s">
        <v>139</v>
      </c>
      <c r="E815" s="149" t="s">
        <v>1</v>
      </c>
      <c r="F815" s="150" t="s">
        <v>619</v>
      </c>
      <c r="H815" s="149" t="s">
        <v>1</v>
      </c>
      <c r="I815" s="151"/>
      <c r="L815" s="148"/>
      <c r="M815" s="152"/>
      <c r="T815" s="153"/>
      <c r="AT815" s="149" t="s">
        <v>139</v>
      </c>
      <c r="AU815" s="149" t="s">
        <v>90</v>
      </c>
      <c r="AV815" s="12" t="s">
        <v>88</v>
      </c>
      <c r="AW815" s="12" t="s">
        <v>36</v>
      </c>
      <c r="AX815" s="12" t="s">
        <v>80</v>
      </c>
      <c r="AY815" s="149" t="s">
        <v>128</v>
      </c>
    </row>
    <row r="816" spans="2:65" s="12" customFormat="1" ht="11.25">
      <c r="B816" s="148"/>
      <c r="D816" s="144" t="s">
        <v>139</v>
      </c>
      <c r="E816" s="149" t="s">
        <v>1</v>
      </c>
      <c r="F816" s="150" t="s">
        <v>141</v>
      </c>
      <c r="H816" s="149" t="s">
        <v>1</v>
      </c>
      <c r="I816" s="151"/>
      <c r="L816" s="148"/>
      <c r="M816" s="152"/>
      <c r="T816" s="153"/>
      <c r="AT816" s="149" t="s">
        <v>139</v>
      </c>
      <c r="AU816" s="149" t="s">
        <v>90</v>
      </c>
      <c r="AV816" s="12" t="s">
        <v>88</v>
      </c>
      <c r="AW816" s="12" t="s">
        <v>36</v>
      </c>
      <c r="AX816" s="12" t="s">
        <v>80</v>
      </c>
      <c r="AY816" s="149" t="s">
        <v>128</v>
      </c>
    </row>
    <row r="817" spans="2:65" s="13" customFormat="1" ht="11.25">
      <c r="B817" s="154"/>
      <c r="D817" s="144" t="s">
        <v>139</v>
      </c>
      <c r="E817" s="155" t="s">
        <v>1</v>
      </c>
      <c r="F817" s="156" t="s">
        <v>167</v>
      </c>
      <c r="H817" s="157">
        <v>5</v>
      </c>
      <c r="I817" s="158"/>
      <c r="L817" s="154"/>
      <c r="M817" s="159"/>
      <c r="T817" s="160"/>
      <c r="AT817" s="155" t="s">
        <v>139</v>
      </c>
      <c r="AU817" s="155" t="s">
        <v>90</v>
      </c>
      <c r="AV817" s="13" t="s">
        <v>90</v>
      </c>
      <c r="AW817" s="13" t="s">
        <v>36</v>
      </c>
      <c r="AX817" s="13" t="s">
        <v>80</v>
      </c>
      <c r="AY817" s="155" t="s">
        <v>128</v>
      </c>
    </row>
    <row r="818" spans="2:65" s="12" customFormat="1" ht="11.25">
      <c r="B818" s="148"/>
      <c r="D818" s="144" t="s">
        <v>139</v>
      </c>
      <c r="E818" s="149" t="s">
        <v>1</v>
      </c>
      <c r="F818" s="150" t="s">
        <v>143</v>
      </c>
      <c r="H818" s="149" t="s">
        <v>1</v>
      </c>
      <c r="I818" s="151"/>
      <c r="L818" s="148"/>
      <c r="M818" s="152"/>
      <c r="T818" s="153"/>
      <c r="AT818" s="149" t="s">
        <v>139</v>
      </c>
      <c r="AU818" s="149" t="s">
        <v>90</v>
      </c>
      <c r="AV818" s="12" t="s">
        <v>88</v>
      </c>
      <c r="AW818" s="12" t="s">
        <v>36</v>
      </c>
      <c r="AX818" s="12" t="s">
        <v>80</v>
      </c>
      <c r="AY818" s="149" t="s">
        <v>128</v>
      </c>
    </row>
    <row r="819" spans="2:65" s="13" customFormat="1" ht="11.25">
      <c r="B819" s="154"/>
      <c r="D819" s="144" t="s">
        <v>139</v>
      </c>
      <c r="E819" s="155" t="s">
        <v>1</v>
      </c>
      <c r="F819" s="156" t="s">
        <v>175</v>
      </c>
      <c r="H819" s="157">
        <v>6</v>
      </c>
      <c r="I819" s="158"/>
      <c r="L819" s="154"/>
      <c r="M819" s="159"/>
      <c r="T819" s="160"/>
      <c r="AT819" s="155" t="s">
        <v>139</v>
      </c>
      <c r="AU819" s="155" t="s">
        <v>90</v>
      </c>
      <c r="AV819" s="13" t="s">
        <v>90</v>
      </c>
      <c r="AW819" s="13" t="s">
        <v>36</v>
      </c>
      <c r="AX819" s="13" t="s">
        <v>80</v>
      </c>
      <c r="AY819" s="155" t="s">
        <v>128</v>
      </c>
    </row>
    <row r="820" spans="2:65" s="14" customFormat="1" ht="11.25">
      <c r="B820" s="161"/>
      <c r="D820" s="144" t="s">
        <v>139</v>
      </c>
      <c r="E820" s="162" t="s">
        <v>1</v>
      </c>
      <c r="F820" s="163" t="s">
        <v>149</v>
      </c>
      <c r="H820" s="164">
        <v>11</v>
      </c>
      <c r="I820" s="165"/>
      <c r="L820" s="161"/>
      <c r="M820" s="166"/>
      <c r="T820" s="167"/>
      <c r="AT820" s="162" t="s">
        <v>139</v>
      </c>
      <c r="AU820" s="162" t="s">
        <v>90</v>
      </c>
      <c r="AV820" s="14" t="s">
        <v>135</v>
      </c>
      <c r="AW820" s="14" t="s">
        <v>36</v>
      </c>
      <c r="AX820" s="14" t="s">
        <v>88</v>
      </c>
      <c r="AY820" s="162" t="s">
        <v>128</v>
      </c>
    </row>
    <row r="821" spans="2:65" s="1" customFormat="1" ht="24.2" customHeight="1">
      <c r="B821" s="31"/>
      <c r="C821" s="131" t="s">
        <v>645</v>
      </c>
      <c r="D821" s="131" t="s">
        <v>130</v>
      </c>
      <c r="E821" s="132" t="s">
        <v>646</v>
      </c>
      <c r="F821" s="133" t="s">
        <v>647</v>
      </c>
      <c r="G821" s="134" t="s">
        <v>209</v>
      </c>
      <c r="H821" s="135">
        <v>4</v>
      </c>
      <c r="I821" s="136"/>
      <c r="J821" s="137">
        <f>ROUND(I821*H821,2)</f>
        <v>0</v>
      </c>
      <c r="K821" s="133" t="s">
        <v>134</v>
      </c>
      <c r="L821" s="31"/>
      <c r="M821" s="138" t="s">
        <v>1</v>
      </c>
      <c r="N821" s="139" t="s">
        <v>45</v>
      </c>
      <c r="P821" s="140">
        <f>O821*H821</f>
        <v>0</v>
      </c>
      <c r="Q821" s="140">
        <v>0</v>
      </c>
      <c r="R821" s="140">
        <f>Q821*H821</f>
        <v>0</v>
      </c>
      <c r="S821" s="140">
        <v>0.15</v>
      </c>
      <c r="T821" s="141">
        <f>S821*H821</f>
        <v>0.6</v>
      </c>
      <c r="AR821" s="142" t="s">
        <v>135</v>
      </c>
      <c r="AT821" s="142" t="s">
        <v>130</v>
      </c>
      <c r="AU821" s="142" t="s">
        <v>90</v>
      </c>
      <c r="AY821" s="16" t="s">
        <v>128</v>
      </c>
      <c r="BE821" s="143">
        <f>IF(N821="základní",J821,0)</f>
        <v>0</v>
      </c>
      <c r="BF821" s="143">
        <f>IF(N821="snížená",J821,0)</f>
        <v>0</v>
      </c>
      <c r="BG821" s="143">
        <f>IF(N821="zákl. přenesená",J821,0)</f>
        <v>0</v>
      </c>
      <c r="BH821" s="143">
        <f>IF(N821="sníž. přenesená",J821,0)</f>
        <v>0</v>
      </c>
      <c r="BI821" s="143">
        <f>IF(N821="nulová",J821,0)</f>
        <v>0</v>
      </c>
      <c r="BJ821" s="16" t="s">
        <v>88</v>
      </c>
      <c r="BK821" s="143">
        <f>ROUND(I821*H821,2)</f>
        <v>0</v>
      </c>
      <c r="BL821" s="16" t="s">
        <v>135</v>
      </c>
      <c r="BM821" s="142" t="s">
        <v>648</v>
      </c>
    </row>
    <row r="822" spans="2:65" s="1" customFormat="1" ht="19.5">
      <c r="B822" s="31"/>
      <c r="D822" s="144" t="s">
        <v>137</v>
      </c>
      <c r="F822" s="145" t="s">
        <v>649</v>
      </c>
      <c r="I822" s="146"/>
      <c r="L822" s="31"/>
      <c r="M822" s="147"/>
      <c r="T822" s="55"/>
      <c r="AT822" s="16" t="s">
        <v>137</v>
      </c>
      <c r="AU822" s="16" t="s">
        <v>90</v>
      </c>
    </row>
    <row r="823" spans="2:65" s="12" customFormat="1" ht="11.25">
      <c r="B823" s="148"/>
      <c r="D823" s="144" t="s">
        <v>139</v>
      </c>
      <c r="E823" s="149" t="s">
        <v>1</v>
      </c>
      <c r="F823" s="150" t="s">
        <v>462</v>
      </c>
      <c r="H823" s="149" t="s">
        <v>1</v>
      </c>
      <c r="I823" s="151"/>
      <c r="L823" s="148"/>
      <c r="M823" s="152"/>
      <c r="T823" s="153"/>
      <c r="AT823" s="149" t="s">
        <v>139</v>
      </c>
      <c r="AU823" s="149" t="s">
        <v>90</v>
      </c>
      <c r="AV823" s="12" t="s">
        <v>88</v>
      </c>
      <c r="AW823" s="12" t="s">
        <v>36</v>
      </c>
      <c r="AX823" s="12" t="s">
        <v>80</v>
      </c>
      <c r="AY823" s="149" t="s">
        <v>128</v>
      </c>
    </row>
    <row r="824" spans="2:65" s="12" customFormat="1" ht="11.25">
      <c r="B824" s="148"/>
      <c r="D824" s="144" t="s">
        <v>139</v>
      </c>
      <c r="E824" s="149" t="s">
        <v>1</v>
      </c>
      <c r="F824" s="150" t="s">
        <v>650</v>
      </c>
      <c r="H824" s="149" t="s">
        <v>1</v>
      </c>
      <c r="I824" s="151"/>
      <c r="L824" s="148"/>
      <c r="M824" s="152"/>
      <c r="T824" s="153"/>
      <c r="AT824" s="149" t="s">
        <v>139</v>
      </c>
      <c r="AU824" s="149" t="s">
        <v>90</v>
      </c>
      <c r="AV824" s="12" t="s">
        <v>88</v>
      </c>
      <c r="AW824" s="12" t="s">
        <v>36</v>
      </c>
      <c r="AX824" s="12" t="s">
        <v>80</v>
      </c>
      <c r="AY824" s="149" t="s">
        <v>128</v>
      </c>
    </row>
    <row r="825" spans="2:65" s="13" customFormat="1" ht="11.25">
      <c r="B825" s="154"/>
      <c r="D825" s="144" t="s">
        <v>139</v>
      </c>
      <c r="E825" s="155" t="s">
        <v>1</v>
      </c>
      <c r="F825" s="156" t="s">
        <v>135</v>
      </c>
      <c r="H825" s="157">
        <v>4</v>
      </c>
      <c r="I825" s="158"/>
      <c r="L825" s="154"/>
      <c r="M825" s="159"/>
      <c r="T825" s="160"/>
      <c r="AT825" s="155" t="s">
        <v>139</v>
      </c>
      <c r="AU825" s="155" t="s">
        <v>90</v>
      </c>
      <c r="AV825" s="13" t="s">
        <v>90</v>
      </c>
      <c r="AW825" s="13" t="s">
        <v>36</v>
      </c>
      <c r="AX825" s="13" t="s">
        <v>80</v>
      </c>
      <c r="AY825" s="155" t="s">
        <v>128</v>
      </c>
    </row>
    <row r="826" spans="2:65" s="14" customFormat="1" ht="11.25">
      <c r="B826" s="161"/>
      <c r="D826" s="144" t="s">
        <v>139</v>
      </c>
      <c r="E826" s="162" t="s">
        <v>1</v>
      </c>
      <c r="F826" s="163" t="s">
        <v>149</v>
      </c>
      <c r="H826" s="164">
        <v>4</v>
      </c>
      <c r="I826" s="165"/>
      <c r="L826" s="161"/>
      <c r="M826" s="166"/>
      <c r="T826" s="167"/>
      <c r="AT826" s="162" t="s">
        <v>139</v>
      </c>
      <c r="AU826" s="162" t="s">
        <v>90</v>
      </c>
      <c r="AV826" s="14" t="s">
        <v>135</v>
      </c>
      <c r="AW826" s="14" t="s">
        <v>36</v>
      </c>
      <c r="AX826" s="14" t="s">
        <v>88</v>
      </c>
      <c r="AY826" s="162" t="s">
        <v>128</v>
      </c>
    </row>
    <row r="827" spans="2:65" s="1" customFormat="1" ht="24.2" customHeight="1">
      <c r="B827" s="31"/>
      <c r="C827" s="131" t="s">
        <v>651</v>
      </c>
      <c r="D827" s="131" t="s">
        <v>130</v>
      </c>
      <c r="E827" s="132" t="s">
        <v>652</v>
      </c>
      <c r="F827" s="133" t="s">
        <v>653</v>
      </c>
      <c r="G827" s="134" t="s">
        <v>209</v>
      </c>
      <c r="H827" s="135">
        <v>4</v>
      </c>
      <c r="I827" s="136"/>
      <c r="J827" s="137">
        <f>ROUND(I827*H827,2)</f>
        <v>0</v>
      </c>
      <c r="K827" s="133" t="s">
        <v>134</v>
      </c>
      <c r="L827" s="31"/>
      <c r="M827" s="138" t="s">
        <v>1</v>
      </c>
      <c r="N827" s="139" t="s">
        <v>45</v>
      </c>
      <c r="P827" s="140">
        <f>O827*H827</f>
        <v>0</v>
      </c>
      <c r="Q827" s="140">
        <v>0.09</v>
      </c>
      <c r="R827" s="140">
        <f>Q827*H827</f>
        <v>0.36</v>
      </c>
      <c r="S827" s="140">
        <v>0</v>
      </c>
      <c r="T827" s="141">
        <f>S827*H827</f>
        <v>0</v>
      </c>
      <c r="AR827" s="142" t="s">
        <v>135</v>
      </c>
      <c r="AT827" s="142" t="s">
        <v>130</v>
      </c>
      <c r="AU827" s="142" t="s">
        <v>90</v>
      </c>
      <c r="AY827" s="16" t="s">
        <v>128</v>
      </c>
      <c r="BE827" s="143">
        <f>IF(N827="základní",J827,0)</f>
        <v>0</v>
      </c>
      <c r="BF827" s="143">
        <f>IF(N827="snížená",J827,0)</f>
        <v>0</v>
      </c>
      <c r="BG827" s="143">
        <f>IF(N827="zákl. přenesená",J827,0)</f>
        <v>0</v>
      </c>
      <c r="BH827" s="143">
        <f>IF(N827="sníž. přenesená",J827,0)</f>
        <v>0</v>
      </c>
      <c r="BI827" s="143">
        <f>IF(N827="nulová",J827,0)</f>
        <v>0</v>
      </c>
      <c r="BJ827" s="16" t="s">
        <v>88</v>
      </c>
      <c r="BK827" s="143">
        <f>ROUND(I827*H827,2)</f>
        <v>0</v>
      </c>
      <c r="BL827" s="16" t="s">
        <v>135</v>
      </c>
      <c r="BM827" s="142" t="s">
        <v>654</v>
      </c>
    </row>
    <row r="828" spans="2:65" s="1" customFormat="1" ht="19.5">
      <c r="B828" s="31"/>
      <c r="D828" s="144" t="s">
        <v>137</v>
      </c>
      <c r="F828" s="145" t="s">
        <v>655</v>
      </c>
      <c r="I828" s="146"/>
      <c r="L828" s="31"/>
      <c r="M828" s="147"/>
      <c r="T828" s="55"/>
      <c r="AT828" s="16" t="s">
        <v>137</v>
      </c>
      <c r="AU828" s="16" t="s">
        <v>90</v>
      </c>
    </row>
    <row r="829" spans="2:65" s="12" customFormat="1" ht="11.25">
      <c r="B829" s="148"/>
      <c r="D829" s="144" t="s">
        <v>139</v>
      </c>
      <c r="E829" s="149" t="s">
        <v>1</v>
      </c>
      <c r="F829" s="150" t="s">
        <v>619</v>
      </c>
      <c r="H829" s="149" t="s">
        <v>1</v>
      </c>
      <c r="I829" s="151"/>
      <c r="L829" s="148"/>
      <c r="M829" s="152"/>
      <c r="T829" s="153"/>
      <c r="AT829" s="149" t="s">
        <v>139</v>
      </c>
      <c r="AU829" s="149" t="s">
        <v>90</v>
      </c>
      <c r="AV829" s="12" t="s">
        <v>88</v>
      </c>
      <c r="AW829" s="12" t="s">
        <v>36</v>
      </c>
      <c r="AX829" s="12" t="s">
        <v>80</v>
      </c>
      <c r="AY829" s="149" t="s">
        <v>128</v>
      </c>
    </row>
    <row r="830" spans="2:65" s="12" customFormat="1" ht="11.25">
      <c r="B830" s="148"/>
      <c r="D830" s="144" t="s">
        <v>139</v>
      </c>
      <c r="E830" s="149" t="s">
        <v>1</v>
      </c>
      <c r="F830" s="150" t="s">
        <v>141</v>
      </c>
      <c r="H830" s="149" t="s">
        <v>1</v>
      </c>
      <c r="I830" s="151"/>
      <c r="L830" s="148"/>
      <c r="M830" s="152"/>
      <c r="T830" s="153"/>
      <c r="AT830" s="149" t="s">
        <v>139</v>
      </c>
      <c r="AU830" s="149" t="s">
        <v>90</v>
      </c>
      <c r="AV830" s="12" t="s">
        <v>88</v>
      </c>
      <c r="AW830" s="12" t="s">
        <v>36</v>
      </c>
      <c r="AX830" s="12" t="s">
        <v>80</v>
      </c>
      <c r="AY830" s="149" t="s">
        <v>128</v>
      </c>
    </row>
    <row r="831" spans="2:65" s="13" customFormat="1" ht="11.25">
      <c r="B831" s="154"/>
      <c r="D831" s="144" t="s">
        <v>139</v>
      </c>
      <c r="E831" s="155" t="s">
        <v>1</v>
      </c>
      <c r="F831" s="156" t="s">
        <v>90</v>
      </c>
      <c r="H831" s="157">
        <v>2</v>
      </c>
      <c r="I831" s="158"/>
      <c r="L831" s="154"/>
      <c r="M831" s="159"/>
      <c r="T831" s="160"/>
      <c r="AT831" s="155" t="s">
        <v>139</v>
      </c>
      <c r="AU831" s="155" t="s">
        <v>90</v>
      </c>
      <c r="AV831" s="13" t="s">
        <v>90</v>
      </c>
      <c r="AW831" s="13" t="s">
        <v>36</v>
      </c>
      <c r="AX831" s="13" t="s">
        <v>80</v>
      </c>
      <c r="AY831" s="155" t="s">
        <v>128</v>
      </c>
    </row>
    <row r="832" spans="2:65" s="12" customFormat="1" ht="11.25">
      <c r="B832" s="148"/>
      <c r="D832" s="144" t="s">
        <v>139</v>
      </c>
      <c r="E832" s="149" t="s">
        <v>1</v>
      </c>
      <c r="F832" s="150" t="s">
        <v>143</v>
      </c>
      <c r="H832" s="149" t="s">
        <v>1</v>
      </c>
      <c r="I832" s="151"/>
      <c r="L832" s="148"/>
      <c r="M832" s="152"/>
      <c r="T832" s="153"/>
      <c r="AT832" s="149" t="s">
        <v>139</v>
      </c>
      <c r="AU832" s="149" t="s">
        <v>90</v>
      </c>
      <c r="AV832" s="12" t="s">
        <v>88</v>
      </c>
      <c r="AW832" s="12" t="s">
        <v>36</v>
      </c>
      <c r="AX832" s="12" t="s">
        <v>80</v>
      </c>
      <c r="AY832" s="149" t="s">
        <v>128</v>
      </c>
    </row>
    <row r="833" spans="2:65" s="13" customFormat="1" ht="11.25">
      <c r="B833" s="154"/>
      <c r="D833" s="144" t="s">
        <v>139</v>
      </c>
      <c r="E833" s="155" t="s">
        <v>1</v>
      </c>
      <c r="F833" s="156" t="s">
        <v>90</v>
      </c>
      <c r="H833" s="157">
        <v>2</v>
      </c>
      <c r="I833" s="158"/>
      <c r="L833" s="154"/>
      <c r="M833" s="159"/>
      <c r="T833" s="160"/>
      <c r="AT833" s="155" t="s">
        <v>139</v>
      </c>
      <c r="AU833" s="155" t="s">
        <v>90</v>
      </c>
      <c r="AV833" s="13" t="s">
        <v>90</v>
      </c>
      <c r="AW833" s="13" t="s">
        <v>36</v>
      </c>
      <c r="AX833" s="13" t="s">
        <v>80</v>
      </c>
      <c r="AY833" s="155" t="s">
        <v>128</v>
      </c>
    </row>
    <row r="834" spans="2:65" s="14" customFormat="1" ht="11.25">
      <c r="B834" s="161"/>
      <c r="D834" s="144" t="s">
        <v>139</v>
      </c>
      <c r="E834" s="162" t="s">
        <v>1</v>
      </c>
      <c r="F834" s="163" t="s">
        <v>149</v>
      </c>
      <c r="H834" s="164">
        <v>4</v>
      </c>
      <c r="I834" s="165"/>
      <c r="L834" s="161"/>
      <c r="M834" s="166"/>
      <c r="T834" s="167"/>
      <c r="AT834" s="162" t="s">
        <v>139</v>
      </c>
      <c r="AU834" s="162" t="s">
        <v>90</v>
      </c>
      <c r="AV834" s="14" t="s">
        <v>135</v>
      </c>
      <c r="AW834" s="14" t="s">
        <v>36</v>
      </c>
      <c r="AX834" s="14" t="s">
        <v>88</v>
      </c>
      <c r="AY834" s="162" t="s">
        <v>128</v>
      </c>
    </row>
    <row r="835" spans="2:65" s="1" customFormat="1" ht="37.9" customHeight="1">
      <c r="B835" s="31"/>
      <c r="C835" s="168" t="s">
        <v>336</v>
      </c>
      <c r="D835" s="168" t="s">
        <v>305</v>
      </c>
      <c r="E835" s="169" t="s">
        <v>656</v>
      </c>
      <c r="F835" s="170" t="s">
        <v>657</v>
      </c>
      <c r="G835" s="171" t="s">
        <v>209</v>
      </c>
      <c r="H835" s="172">
        <v>4</v>
      </c>
      <c r="I835" s="173"/>
      <c r="J835" s="174">
        <f>ROUND(I835*H835,2)</f>
        <v>0</v>
      </c>
      <c r="K835" s="170" t="s">
        <v>1</v>
      </c>
      <c r="L835" s="175"/>
      <c r="M835" s="176" t="s">
        <v>1</v>
      </c>
      <c r="N835" s="177" t="s">
        <v>45</v>
      </c>
      <c r="P835" s="140">
        <f>O835*H835</f>
        <v>0</v>
      </c>
      <c r="Q835" s="140">
        <v>0</v>
      </c>
      <c r="R835" s="140">
        <f>Q835*H835</f>
        <v>0</v>
      </c>
      <c r="S835" s="140">
        <v>0</v>
      </c>
      <c r="T835" s="141">
        <f>S835*H835</f>
        <v>0</v>
      </c>
      <c r="AR835" s="142" t="s">
        <v>190</v>
      </c>
      <c r="AT835" s="142" t="s">
        <v>305</v>
      </c>
      <c r="AU835" s="142" t="s">
        <v>90</v>
      </c>
      <c r="AY835" s="16" t="s">
        <v>128</v>
      </c>
      <c r="BE835" s="143">
        <f>IF(N835="základní",J835,0)</f>
        <v>0</v>
      </c>
      <c r="BF835" s="143">
        <f>IF(N835="snížená",J835,0)</f>
        <v>0</v>
      </c>
      <c r="BG835" s="143">
        <f>IF(N835="zákl. přenesená",J835,0)</f>
        <v>0</v>
      </c>
      <c r="BH835" s="143">
        <f>IF(N835="sníž. přenesená",J835,0)</f>
        <v>0</v>
      </c>
      <c r="BI835" s="143">
        <f>IF(N835="nulová",J835,0)</f>
        <v>0</v>
      </c>
      <c r="BJ835" s="16" t="s">
        <v>88</v>
      </c>
      <c r="BK835" s="143">
        <f>ROUND(I835*H835,2)</f>
        <v>0</v>
      </c>
      <c r="BL835" s="16" t="s">
        <v>135</v>
      </c>
      <c r="BM835" s="142" t="s">
        <v>658</v>
      </c>
    </row>
    <row r="836" spans="2:65" s="1" customFormat="1" ht="19.5">
      <c r="B836" s="31"/>
      <c r="D836" s="144" t="s">
        <v>137</v>
      </c>
      <c r="F836" s="145" t="s">
        <v>657</v>
      </c>
      <c r="I836" s="146"/>
      <c r="L836" s="31"/>
      <c r="M836" s="147"/>
      <c r="T836" s="55"/>
      <c r="AT836" s="16" t="s">
        <v>137</v>
      </c>
      <c r="AU836" s="16" t="s">
        <v>90</v>
      </c>
    </row>
    <row r="837" spans="2:65" s="12" customFormat="1" ht="11.25">
      <c r="B837" s="148"/>
      <c r="D837" s="144" t="s">
        <v>139</v>
      </c>
      <c r="E837" s="149" t="s">
        <v>1</v>
      </c>
      <c r="F837" s="150" t="s">
        <v>619</v>
      </c>
      <c r="H837" s="149" t="s">
        <v>1</v>
      </c>
      <c r="I837" s="151"/>
      <c r="L837" s="148"/>
      <c r="M837" s="152"/>
      <c r="T837" s="153"/>
      <c r="AT837" s="149" t="s">
        <v>139</v>
      </c>
      <c r="AU837" s="149" t="s">
        <v>90</v>
      </c>
      <c r="AV837" s="12" t="s">
        <v>88</v>
      </c>
      <c r="AW837" s="12" t="s">
        <v>36</v>
      </c>
      <c r="AX837" s="12" t="s">
        <v>80</v>
      </c>
      <c r="AY837" s="149" t="s">
        <v>128</v>
      </c>
    </row>
    <row r="838" spans="2:65" s="12" customFormat="1" ht="11.25">
      <c r="B838" s="148"/>
      <c r="D838" s="144" t="s">
        <v>139</v>
      </c>
      <c r="E838" s="149" t="s">
        <v>1</v>
      </c>
      <c r="F838" s="150" t="s">
        <v>141</v>
      </c>
      <c r="H838" s="149" t="s">
        <v>1</v>
      </c>
      <c r="I838" s="151"/>
      <c r="L838" s="148"/>
      <c r="M838" s="152"/>
      <c r="T838" s="153"/>
      <c r="AT838" s="149" t="s">
        <v>139</v>
      </c>
      <c r="AU838" s="149" t="s">
        <v>90</v>
      </c>
      <c r="AV838" s="12" t="s">
        <v>88</v>
      </c>
      <c r="AW838" s="12" t="s">
        <v>36</v>
      </c>
      <c r="AX838" s="12" t="s">
        <v>80</v>
      </c>
      <c r="AY838" s="149" t="s">
        <v>128</v>
      </c>
    </row>
    <row r="839" spans="2:65" s="13" customFormat="1" ht="11.25">
      <c r="B839" s="154"/>
      <c r="D839" s="144" t="s">
        <v>139</v>
      </c>
      <c r="E839" s="155" t="s">
        <v>1</v>
      </c>
      <c r="F839" s="156" t="s">
        <v>90</v>
      </c>
      <c r="H839" s="157">
        <v>2</v>
      </c>
      <c r="I839" s="158"/>
      <c r="L839" s="154"/>
      <c r="M839" s="159"/>
      <c r="T839" s="160"/>
      <c r="AT839" s="155" t="s">
        <v>139</v>
      </c>
      <c r="AU839" s="155" t="s">
        <v>90</v>
      </c>
      <c r="AV839" s="13" t="s">
        <v>90</v>
      </c>
      <c r="AW839" s="13" t="s">
        <v>36</v>
      </c>
      <c r="AX839" s="13" t="s">
        <v>80</v>
      </c>
      <c r="AY839" s="155" t="s">
        <v>128</v>
      </c>
    </row>
    <row r="840" spans="2:65" s="12" customFormat="1" ht="11.25">
      <c r="B840" s="148"/>
      <c r="D840" s="144" t="s">
        <v>139</v>
      </c>
      <c r="E840" s="149" t="s">
        <v>1</v>
      </c>
      <c r="F840" s="150" t="s">
        <v>143</v>
      </c>
      <c r="H840" s="149" t="s">
        <v>1</v>
      </c>
      <c r="I840" s="151"/>
      <c r="L840" s="148"/>
      <c r="M840" s="152"/>
      <c r="T840" s="153"/>
      <c r="AT840" s="149" t="s">
        <v>139</v>
      </c>
      <c r="AU840" s="149" t="s">
        <v>90</v>
      </c>
      <c r="AV840" s="12" t="s">
        <v>88</v>
      </c>
      <c r="AW840" s="12" t="s">
        <v>36</v>
      </c>
      <c r="AX840" s="12" t="s">
        <v>80</v>
      </c>
      <c r="AY840" s="149" t="s">
        <v>128</v>
      </c>
    </row>
    <row r="841" spans="2:65" s="13" customFormat="1" ht="11.25">
      <c r="B841" s="154"/>
      <c r="D841" s="144" t="s">
        <v>139</v>
      </c>
      <c r="E841" s="155" t="s">
        <v>1</v>
      </c>
      <c r="F841" s="156" t="s">
        <v>90</v>
      </c>
      <c r="H841" s="157">
        <v>2</v>
      </c>
      <c r="I841" s="158"/>
      <c r="L841" s="154"/>
      <c r="M841" s="159"/>
      <c r="T841" s="160"/>
      <c r="AT841" s="155" t="s">
        <v>139</v>
      </c>
      <c r="AU841" s="155" t="s">
        <v>90</v>
      </c>
      <c r="AV841" s="13" t="s">
        <v>90</v>
      </c>
      <c r="AW841" s="13" t="s">
        <v>36</v>
      </c>
      <c r="AX841" s="13" t="s">
        <v>80</v>
      </c>
      <c r="AY841" s="155" t="s">
        <v>128</v>
      </c>
    </row>
    <row r="842" spans="2:65" s="14" customFormat="1" ht="11.25">
      <c r="B842" s="161"/>
      <c r="D842" s="144" t="s">
        <v>139</v>
      </c>
      <c r="E842" s="162" t="s">
        <v>1</v>
      </c>
      <c r="F842" s="163" t="s">
        <v>149</v>
      </c>
      <c r="H842" s="164">
        <v>4</v>
      </c>
      <c r="I842" s="165"/>
      <c r="L842" s="161"/>
      <c r="M842" s="166"/>
      <c r="T842" s="167"/>
      <c r="AT842" s="162" t="s">
        <v>139</v>
      </c>
      <c r="AU842" s="162" t="s">
        <v>90</v>
      </c>
      <c r="AV842" s="14" t="s">
        <v>135</v>
      </c>
      <c r="AW842" s="14" t="s">
        <v>36</v>
      </c>
      <c r="AX842" s="14" t="s">
        <v>88</v>
      </c>
      <c r="AY842" s="162" t="s">
        <v>128</v>
      </c>
    </row>
    <row r="843" spans="2:65" s="11" customFormat="1" ht="22.9" customHeight="1">
      <c r="B843" s="119"/>
      <c r="D843" s="120" t="s">
        <v>79</v>
      </c>
      <c r="E843" s="129" t="s">
        <v>200</v>
      </c>
      <c r="F843" s="129" t="s">
        <v>659</v>
      </c>
      <c r="I843" s="122"/>
      <c r="J843" s="130">
        <f>BK843</f>
        <v>0</v>
      </c>
      <c r="L843" s="119"/>
      <c r="M843" s="124"/>
      <c r="P843" s="125">
        <f>SUM(P844:P948)</f>
        <v>0</v>
      </c>
      <c r="R843" s="125">
        <f>SUM(R844:R948)</f>
        <v>12.01240136</v>
      </c>
      <c r="T843" s="126">
        <f>SUM(T844:T948)</f>
        <v>0.47587200000000002</v>
      </c>
      <c r="AR843" s="120" t="s">
        <v>88</v>
      </c>
      <c r="AT843" s="127" t="s">
        <v>79</v>
      </c>
      <c r="AU843" s="127" t="s">
        <v>88</v>
      </c>
      <c r="AY843" s="120" t="s">
        <v>128</v>
      </c>
      <c r="BK843" s="128">
        <f>SUM(BK844:BK948)</f>
        <v>0</v>
      </c>
    </row>
    <row r="844" spans="2:65" s="1" customFormat="1" ht="24.2" customHeight="1">
      <c r="B844" s="31"/>
      <c r="C844" s="131" t="s">
        <v>660</v>
      </c>
      <c r="D844" s="131" t="s">
        <v>130</v>
      </c>
      <c r="E844" s="132" t="s">
        <v>661</v>
      </c>
      <c r="F844" s="133" t="s">
        <v>662</v>
      </c>
      <c r="G844" s="134" t="s">
        <v>170</v>
      </c>
      <c r="H844" s="135">
        <v>44</v>
      </c>
      <c r="I844" s="136"/>
      <c r="J844" s="137">
        <f>ROUND(I844*H844,2)</f>
        <v>0</v>
      </c>
      <c r="K844" s="133" t="s">
        <v>134</v>
      </c>
      <c r="L844" s="31"/>
      <c r="M844" s="138" t="s">
        <v>1</v>
      </c>
      <c r="N844" s="139" t="s">
        <v>45</v>
      </c>
      <c r="P844" s="140">
        <f>O844*H844</f>
        <v>0</v>
      </c>
      <c r="Q844" s="140">
        <v>0.16849</v>
      </c>
      <c r="R844" s="140">
        <f>Q844*H844</f>
        <v>7.4135600000000004</v>
      </c>
      <c r="S844" s="140">
        <v>0</v>
      </c>
      <c r="T844" s="141">
        <f>S844*H844</f>
        <v>0</v>
      </c>
      <c r="AR844" s="142" t="s">
        <v>135</v>
      </c>
      <c r="AT844" s="142" t="s">
        <v>130</v>
      </c>
      <c r="AU844" s="142" t="s">
        <v>90</v>
      </c>
      <c r="AY844" s="16" t="s">
        <v>128</v>
      </c>
      <c r="BE844" s="143">
        <f>IF(N844="základní",J844,0)</f>
        <v>0</v>
      </c>
      <c r="BF844" s="143">
        <f>IF(N844="snížená",J844,0)</f>
        <v>0</v>
      </c>
      <c r="BG844" s="143">
        <f>IF(N844="zákl. přenesená",J844,0)</f>
        <v>0</v>
      </c>
      <c r="BH844" s="143">
        <f>IF(N844="sníž. přenesená",J844,0)</f>
        <v>0</v>
      </c>
      <c r="BI844" s="143">
        <f>IF(N844="nulová",J844,0)</f>
        <v>0</v>
      </c>
      <c r="BJ844" s="16" t="s">
        <v>88</v>
      </c>
      <c r="BK844" s="143">
        <f>ROUND(I844*H844,2)</f>
        <v>0</v>
      </c>
      <c r="BL844" s="16" t="s">
        <v>135</v>
      </c>
      <c r="BM844" s="142" t="s">
        <v>663</v>
      </c>
    </row>
    <row r="845" spans="2:65" s="1" customFormat="1" ht="29.25">
      <c r="B845" s="31"/>
      <c r="D845" s="144" t="s">
        <v>137</v>
      </c>
      <c r="F845" s="145" t="s">
        <v>664</v>
      </c>
      <c r="I845" s="146"/>
      <c r="L845" s="31"/>
      <c r="M845" s="147"/>
      <c r="T845" s="55"/>
      <c r="AT845" s="16" t="s">
        <v>137</v>
      </c>
      <c r="AU845" s="16" t="s">
        <v>90</v>
      </c>
    </row>
    <row r="846" spans="2:65" s="12" customFormat="1" ht="11.25">
      <c r="B846" s="148"/>
      <c r="D846" s="144" t="s">
        <v>139</v>
      </c>
      <c r="E846" s="149" t="s">
        <v>1</v>
      </c>
      <c r="F846" s="150" t="s">
        <v>172</v>
      </c>
      <c r="H846" s="149" t="s">
        <v>1</v>
      </c>
      <c r="I846" s="151"/>
      <c r="L846" s="148"/>
      <c r="M846" s="152"/>
      <c r="T846" s="153"/>
      <c r="AT846" s="149" t="s">
        <v>139</v>
      </c>
      <c r="AU846" s="149" t="s">
        <v>90</v>
      </c>
      <c r="AV846" s="12" t="s">
        <v>88</v>
      </c>
      <c r="AW846" s="12" t="s">
        <v>36</v>
      </c>
      <c r="AX846" s="12" t="s">
        <v>80</v>
      </c>
      <c r="AY846" s="149" t="s">
        <v>128</v>
      </c>
    </row>
    <row r="847" spans="2:65" s="12" customFormat="1" ht="11.25">
      <c r="B847" s="148"/>
      <c r="D847" s="144" t="s">
        <v>139</v>
      </c>
      <c r="E847" s="149" t="s">
        <v>1</v>
      </c>
      <c r="F847" s="150" t="s">
        <v>173</v>
      </c>
      <c r="H847" s="149" t="s">
        <v>1</v>
      </c>
      <c r="I847" s="151"/>
      <c r="L847" s="148"/>
      <c r="M847" s="152"/>
      <c r="T847" s="153"/>
      <c r="AT847" s="149" t="s">
        <v>139</v>
      </c>
      <c r="AU847" s="149" t="s">
        <v>90</v>
      </c>
      <c r="AV847" s="12" t="s">
        <v>88</v>
      </c>
      <c r="AW847" s="12" t="s">
        <v>36</v>
      </c>
      <c r="AX847" s="12" t="s">
        <v>80</v>
      </c>
      <c r="AY847" s="149" t="s">
        <v>128</v>
      </c>
    </row>
    <row r="848" spans="2:65" s="13" customFormat="1" ht="11.25">
      <c r="B848" s="154"/>
      <c r="D848" s="144" t="s">
        <v>139</v>
      </c>
      <c r="E848" s="155" t="s">
        <v>1</v>
      </c>
      <c r="F848" s="156" t="s">
        <v>174</v>
      </c>
      <c r="H848" s="157">
        <v>44</v>
      </c>
      <c r="I848" s="158"/>
      <c r="L848" s="154"/>
      <c r="M848" s="159"/>
      <c r="T848" s="160"/>
      <c r="AT848" s="155" t="s">
        <v>139</v>
      </c>
      <c r="AU848" s="155" t="s">
        <v>90</v>
      </c>
      <c r="AV848" s="13" t="s">
        <v>90</v>
      </c>
      <c r="AW848" s="13" t="s">
        <v>36</v>
      </c>
      <c r="AX848" s="13" t="s">
        <v>80</v>
      </c>
      <c r="AY848" s="155" t="s">
        <v>128</v>
      </c>
    </row>
    <row r="849" spans="2:65" s="14" customFormat="1" ht="11.25">
      <c r="B849" s="161"/>
      <c r="D849" s="144" t="s">
        <v>139</v>
      </c>
      <c r="E849" s="162" t="s">
        <v>1</v>
      </c>
      <c r="F849" s="163" t="s">
        <v>149</v>
      </c>
      <c r="H849" s="164">
        <v>44</v>
      </c>
      <c r="I849" s="165"/>
      <c r="L849" s="161"/>
      <c r="M849" s="166"/>
      <c r="T849" s="167"/>
      <c r="AT849" s="162" t="s">
        <v>139</v>
      </c>
      <c r="AU849" s="162" t="s">
        <v>90</v>
      </c>
      <c r="AV849" s="14" t="s">
        <v>135</v>
      </c>
      <c r="AW849" s="14" t="s">
        <v>36</v>
      </c>
      <c r="AX849" s="14" t="s">
        <v>88</v>
      </c>
      <c r="AY849" s="162" t="s">
        <v>128</v>
      </c>
    </row>
    <row r="850" spans="2:65" s="1" customFormat="1" ht="21.75" customHeight="1">
      <c r="B850" s="31"/>
      <c r="C850" s="168" t="s">
        <v>665</v>
      </c>
      <c r="D850" s="168" t="s">
        <v>305</v>
      </c>
      <c r="E850" s="169" t="s">
        <v>666</v>
      </c>
      <c r="F850" s="170" t="s">
        <v>667</v>
      </c>
      <c r="G850" s="171" t="s">
        <v>170</v>
      </c>
      <c r="H850" s="172">
        <v>44</v>
      </c>
      <c r="I850" s="173"/>
      <c r="J850" s="174">
        <f>ROUND(I850*H850,2)</f>
        <v>0</v>
      </c>
      <c r="K850" s="170" t="s">
        <v>134</v>
      </c>
      <c r="L850" s="175"/>
      <c r="M850" s="176" t="s">
        <v>1</v>
      </c>
      <c r="N850" s="177" t="s">
        <v>45</v>
      </c>
      <c r="P850" s="140">
        <f>O850*H850</f>
        <v>0</v>
      </c>
      <c r="Q850" s="140">
        <v>0.09</v>
      </c>
      <c r="R850" s="140">
        <f>Q850*H850</f>
        <v>3.96</v>
      </c>
      <c r="S850" s="140">
        <v>0</v>
      </c>
      <c r="T850" s="141">
        <f>S850*H850</f>
        <v>0</v>
      </c>
      <c r="AR850" s="142" t="s">
        <v>190</v>
      </c>
      <c r="AT850" s="142" t="s">
        <v>305</v>
      </c>
      <c r="AU850" s="142" t="s">
        <v>90</v>
      </c>
      <c r="AY850" s="16" t="s">
        <v>128</v>
      </c>
      <c r="BE850" s="143">
        <f>IF(N850="základní",J850,0)</f>
        <v>0</v>
      </c>
      <c r="BF850" s="143">
        <f>IF(N850="snížená",J850,0)</f>
        <v>0</v>
      </c>
      <c r="BG850" s="143">
        <f>IF(N850="zákl. přenesená",J850,0)</f>
        <v>0</v>
      </c>
      <c r="BH850" s="143">
        <f>IF(N850="sníž. přenesená",J850,0)</f>
        <v>0</v>
      </c>
      <c r="BI850" s="143">
        <f>IF(N850="nulová",J850,0)</f>
        <v>0</v>
      </c>
      <c r="BJ850" s="16" t="s">
        <v>88</v>
      </c>
      <c r="BK850" s="143">
        <f>ROUND(I850*H850,2)</f>
        <v>0</v>
      </c>
      <c r="BL850" s="16" t="s">
        <v>135</v>
      </c>
      <c r="BM850" s="142" t="s">
        <v>668</v>
      </c>
    </row>
    <row r="851" spans="2:65" s="1" customFormat="1" ht="11.25">
      <c r="B851" s="31"/>
      <c r="D851" s="144" t="s">
        <v>137</v>
      </c>
      <c r="F851" s="145" t="s">
        <v>667</v>
      </c>
      <c r="I851" s="146"/>
      <c r="L851" s="31"/>
      <c r="M851" s="147"/>
      <c r="T851" s="55"/>
      <c r="AT851" s="16" t="s">
        <v>137</v>
      </c>
      <c r="AU851" s="16" t="s">
        <v>90</v>
      </c>
    </row>
    <row r="852" spans="2:65" s="12" customFormat="1" ht="11.25">
      <c r="B852" s="148"/>
      <c r="D852" s="144" t="s">
        <v>139</v>
      </c>
      <c r="E852" s="149" t="s">
        <v>1</v>
      </c>
      <c r="F852" s="150" t="s">
        <v>172</v>
      </c>
      <c r="H852" s="149" t="s">
        <v>1</v>
      </c>
      <c r="I852" s="151"/>
      <c r="L852" s="148"/>
      <c r="M852" s="152"/>
      <c r="T852" s="153"/>
      <c r="AT852" s="149" t="s">
        <v>139</v>
      </c>
      <c r="AU852" s="149" t="s">
        <v>90</v>
      </c>
      <c r="AV852" s="12" t="s">
        <v>88</v>
      </c>
      <c r="AW852" s="12" t="s">
        <v>36</v>
      </c>
      <c r="AX852" s="12" t="s">
        <v>80</v>
      </c>
      <c r="AY852" s="149" t="s">
        <v>128</v>
      </c>
    </row>
    <row r="853" spans="2:65" s="12" customFormat="1" ht="11.25">
      <c r="B853" s="148"/>
      <c r="D853" s="144" t="s">
        <v>139</v>
      </c>
      <c r="E853" s="149" t="s">
        <v>1</v>
      </c>
      <c r="F853" s="150" t="s">
        <v>173</v>
      </c>
      <c r="H853" s="149" t="s">
        <v>1</v>
      </c>
      <c r="I853" s="151"/>
      <c r="L853" s="148"/>
      <c r="M853" s="152"/>
      <c r="T853" s="153"/>
      <c r="AT853" s="149" t="s">
        <v>139</v>
      </c>
      <c r="AU853" s="149" t="s">
        <v>90</v>
      </c>
      <c r="AV853" s="12" t="s">
        <v>88</v>
      </c>
      <c r="AW853" s="12" t="s">
        <v>36</v>
      </c>
      <c r="AX853" s="12" t="s">
        <v>80</v>
      </c>
      <c r="AY853" s="149" t="s">
        <v>128</v>
      </c>
    </row>
    <row r="854" spans="2:65" s="13" customFormat="1" ht="11.25">
      <c r="B854" s="154"/>
      <c r="D854" s="144" t="s">
        <v>139</v>
      </c>
      <c r="E854" s="155" t="s">
        <v>1</v>
      </c>
      <c r="F854" s="156" t="s">
        <v>174</v>
      </c>
      <c r="H854" s="157">
        <v>44</v>
      </c>
      <c r="I854" s="158"/>
      <c r="L854" s="154"/>
      <c r="M854" s="159"/>
      <c r="T854" s="160"/>
      <c r="AT854" s="155" t="s">
        <v>139</v>
      </c>
      <c r="AU854" s="155" t="s">
        <v>90</v>
      </c>
      <c r="AV854" s="13" t="s">
        <v>90</v>
      </c>
      <c r="AW854" s="13" t="s">
        <v>36</v>
      </c>
      <c r="AX854" s="13" t="s">
        <v>80</v>
      </c>
      <c r="AY854" s="155" t="s">
        <v>128</v>
      </c>
    </row>
    <row r="855" spans="2:65" s="14" customFormat="1" ht="11.25">
      <c r="B855" s="161"/>
      <c r="D855" s="144" t="s">
        <v>139</v>
      </c>
      <c r="E855" s="162" t="s">
        <v>1</v>
      </c>
      <c r="F855" s="163" t="s">
        <v>149</v>
      </c>
      <c r="H855" s="164">
        <v>44</v>
      </c>
      <c r="I855" s="165"/>
      <c r="L855" s="161"/>
      <c r="M855" s="166"/>
      <c r="T855" s="167"/>
      <c r="AT855" s="162" t="s">
        <v>139</v>
      </c>
      <c r="AU855" s="162" t="s">
        <v>90</v>
      </c>
      <c r="AV855" s="14" t="s">
        <v>135</v>
      </c>
      <c r="AW855" s="14" t="s">
        <v>36</v>
      </c>
      <c r="AX855" s="14" t="s">
        <v>88</v>
      </c>
      <c r="AY855" s="162" t="s">
        <v>128</v>
      </c>
    </row>
    <row r="856" spans="2:65" s="1" customFormat="1" ht="24.2" customHeight="1">
      <c r="B856" s="31"/>
      <c r="C856" s="131" t="s">
        <v>669</v>
      </c>
      <c r="D856" s="131" t="s">
        <v>130</v>
      </c>
      <c r="E856" s="132" t="s">
        <v>670</v>
      </c>
      <c r="F856" s="133" t="s">
        <v>671</v>
      </c>
      <c r="G856" s="134" t="s">
        <v>170</v>
      </c>
      <c r="H856" s="135">
        <v>33</v>
      </c>
      <c r="I856" s="136"/>
      <c r="J856" s="137">
        <f>ROUND(I856*H856,2)</f>
        <v>0</v>
      </c>
      <c r="K856" s="133" t="s">
        <v>134</v>
      </c>
      <c r="L856" s="31"/>
      <c r="M856" s="138" t="s">
        <v>1</v>
      </c>
      <c r="N856" s="139" t="s">
        <v>45</v>
      </c>
      <c r="P856" s="140">
        <f>O856*H856</f>
        <v>0</v>
      </c>
      <c r="Q856" s="140">
        <v>1.0000000000000001E-5</v>
      </c>
      <c r="R856" s="140">
        <f>Q856*H856</f>
        <v>3.3000000000000005E-4</v>
      </c>
      <c r="S856" s="140">
        <v>0</v>
      </c>
      <c r="T856" s="141">
        <f>S856*H856</f>
        <v>0</v>
      </c>
      <c r="AR856" s="142" t="s">
        <v>135</v>
      </c>
      <c r="AT856" s="142" t="s">
        <v>130</v>
      </c>
      <c r="AU856" s="142" t="s">
        <v>90</v>
      </c>
      <c r="AY856" s="16" t="s">
        <v>128</v>
      </c>
      <c r="BE856" s="143">
        <f>IF(N856="základní",J856,0)</f>
        <v>0</v>
      </c>
      <c r="BF856" s="143">
        <f>IF(N856="snížená",J856,0)</f>
        <v>0</v>
      </c>
      <c r="BG856" s="143">
        <f>IF(N856="zákl. přenesená",J856,0)</f>
        <v>0</v>
      </c>
      <c r="BH856" s="143">
        <f>IF(N856="sníž. přenesená",J856,0)</f>
        <v>0</v>
      </c>
      <c r="BI856" s="143">
        <f>IF(N856="nulová",J856,0)</f>
        <v>0</v>
      </c>
      <c r="BJ856" s="16" t="s">
        <v>88</v>
      </c>
      <c r="BK856" s="143">
        <f>ROUND(I856*H856,2)</f>
        <v>0</v>
      </c>
      <c r="BL856" s="16" t="s">
        <v>135</v>
      </c>
      <c r="BM856" s="142" t="s">
        <v>672</v>
      </c>
    </row>
    <row r="857" spans="2:65" s="1" customFormat="1" ht="19.5">
      <c r="B857" s="31"/>
      <c r="D857" s="144" t="s">
        <v>137</v>
      </c>
      <c r="F857" s="145" t="s">
        <v>673</v>
      </c>
      <c r="I857" s="146"/>
      <c r="L857" s="31"/>
      <c r="M857" s="147"/>
      <c r="T857" s="55"/>
      <c r="AT857" s="16" t="s">
        <v>137</v>
      </c>
      <c r="AU857" s="16" t="s">
        <v>90</v>
      </c>
    </row>
    <row r="858" spans="2:65" s="12" customFormat="1" ht="11.25">
      <c r="B858" s="148"/>
      <c r="D858" s="144" t="s">
        <v>139</v>
      </c>
      <c r="E858" s="149" t="s">
        <v>1</v>
      </c>
      <c r="F858" s="150" t="s">
        <v>674</v>
      </c>
      <c r="H858" s="149" t="s">
        <v>1</v>
      </c>
      <c r="I858" s="151"/>
      <c r="L858" s="148"/>
      <c r="M858" s="152"/>
      <c r="T858" s="153"/>
      <c r="AT858" s="149" t="s">
        <v>139</v>
      </c>
      <c r="AU858" s="149" t="s">
        <v>90</v>
      </c>
      <c r="AV858" s="12" t="s">
        <v>88</v>
      </c>
      <c r="AW858" s="12" t="s">
        <v>36</v>
      </c>
      <c r="AX858" s="12" t="s">
        <v>80</v>
      </c>
      <c r="AY858" s="149" t="s">
        <v>128</v>
      </c>
    </row>
    <row r="859" spans="2:65" s="12" customFormat="1" ht="11.25">
      <c r="B859" s="148"/>
      <c r="D859" s="144" t="s">
        <v>139</v>
      </c>
      <c r="E859" s="149" t="s">
        <v>1</v>
      </c>
      <c r="F859" s="150" t="s">
        <v>141</v>
      </c>
      <c r="H859" s="149" t="s">
        <v>1</v>
      </c>
      <c r="I859" s="151"/>
      <c r="L859" s="148"/>
      <c r="M859" s="152"/>
      <c r="T859" s="153"/>
      <c r="AT859" s="149" t="s">
        <v>139</v>
      </c>
      <c r="AU859" s="149" t="s">
        <v>90</v>
      </c>
      <c r="AV859" s="12" t="s">
        <v>88</v>
      </c>
      <c r="AW859" s="12" t="s">
        <v>36</v>
      </c>
      <c r="AX859" s="12" t="s">
        <v>80</v>
      </c>
      <c r="AY859" s="149" t="s">
        <v>128</v>
      </c>
    </row>
    <row r="860" spans="2:65" s="13" customFormat="1" ht="11.25">
      <c r="B860" s="154"/>
      <c r="D860" s="144" t="s">
        <v>139</v>
      </c>
      <c r="E860" s="155" t="s">
        <v>1</v>
      </c>
      <c r="F860" s="156" t="s">
        <v>184</v>
      </c>
      <c r="H860" s="157">
        <v>7</v>
      </c>
      <c r="I860" s="158"/>
      <c r="L860" s="154"/>
      <c r="M860" s="159"/>
      <c r="T860" s="160"/>
      <c r="AT860" s="155" t="s">
        <v>139</v>
      </c>
      <c r="AU860" s="155" t="s">
        <v>90</v>
      </c>
      <c r="AV860" s="13" t="s">
        <v>90</v>
      </c>
      <c r="AW860" s="13" t="s">
        <v>36</v>
      </c>
      <c r="AX860" s="13" t="s">
        <v>80</v>
      </c>
      <c r="AY860" s="155" t="s">
        <v>128</v>
      </c>
    </row>
    <row r="861" spans="2:65" s="12" customFormat="1" ht="11.25">
      <c r="B861" s="148"/>
      <c r="D861" s="144" t="s">
        <v>139</v>
      </c>
      <c r="E861" s="149" t="s">
        <v>1</v>
      </c>
      <c r="F861" s="150" t="s">
        <v>143</v>
      </c>
      <c r="H861" s="149" t="s">
        <v>1</v>
      </c>
      <c r="I861" s="151"/>
      <c r="L861" s="148"/>
      <c r="M861" s="152"/>
      <c r="T861" s="153"/>
      <c r="AT861" s="149" t="s">
        <v>139</v>
      </c>
      <c r="AU861" s="149" t="s">
        <v>90</v>
      </c>
      <c r="AV861" s="12" t="s">
        <v>88</v>
      </c>
      <c r="AW861" s="12" t="s">
        <v>36</v>
      </c>
      <c r="AX861" s="12" t="s">
        <v>80</v>
      </c>
      <c r="AY861" s="149" t="s">
        <v>128</v>
      </c>
    </row>
    <row r="862" spans="2:65" s="13" customFormat="1" ht="11.25">
      <c r="B862" s="154"/>
      <c r="D862" s="144" t="s">
        <v>139</v>
      </c>
      <c r="E862" s="155" t="s">
        <v>1</v>
      </c>
      <c r="F862" s="156" t="s">
        <v>675</v>
      </c>
      <c r="H862" s="157">
        <v>26</v>
      </c>
      <c r="I862" s="158"/>
      <c r="L862" s="154"/>
      <c r="M862" s="159"/>
      <c r="T862" s="160"/>
      <c r="AT862" s="155" t="s">
        <v>139</v>
      </c>
      <c r="AU862" s="155" t="s">
        <v>90</v>
      </c>
      <c r="AV862" s="13" t="s">
        <v>90</v>
      </c>
      <c r="AW862" s="13" t="s">
        <v>36</v>
      </c>
      <c r="AX862" s="13" t="s">
        <v>80</v>
      </c>
      <c r="AY862" s="155" t="s">
        <v>128</v>
      </c>
    </row>
    <row r="863" spans="2:65" s="14" customFormat="1" ht="11.25">
      <c r="B863" s="161"/>
      <c r="D863" s="144" t="s">
        <v>139</v>
      </c>
      <c r="E863" s="162" t="s">
        <v>1</v>
      </c>
      <c r="F863" s="163" t="s">
        <v>149</v>
      </c>
      <c r="H863" s="164">
        <v>33</v>
      </c>
      <c r="I863" s="165"/>
      <c r="L863" s="161"/>
      <c r="M863" s="166"/>
      <c r="T863" s="167"/>
      <c r="AT863" s="162" t="s">
        <v>139</v>
      </c>
      <c r="AU863" s="162" t="s">
        <v>90</v>
      </c>
      <c r="AV863" s="14" t="s">
        <v>135</v>
      </c>
      <c r="AW863" s="14" t="s">
        <v>4</v>
      </c>
      <c r="AX863" s="14" t="s">
        <v>88</v>
      </c>
      <c r="AY863" s="162" t="s">
        <v>128</v>
      </c>
    </row>
    <row r="864" spans="2:65" s="1" customFormat="1" ht="24.2" customHeight="1">
      <c r="B864" s="31"/>
      <c r="C864" s="131" t="s">
        <v>676</v>
      </c>
      <c r="D864" s="131" t="s">
        <v>130</v>
      </c>
      <c r="E864" s="132" t="s">
        <v>677</v>
      </c>
      <c r="F864" s="133" t="s">
        <v>678</v>
      </c>
      <c r="G864" s="134" t="s">
        <v>170</v>
      </c>
      <c r="H864" s="135">
        <v>33</v>
      </c>
      <c r="I864" s="136"/>
      <c r="J864" s="137">
        <f>ROUND(I864*H864,2)</f>
        <v>0</v>
      </c>
      <c r="K864" s="133" t="s">
        <v>134</v>
      </c>
      <c r="L864" s="31"/>
      <c r="M864" s="138" t="s">
        <v>1</v>
      </c>
      <c r="N864" s="139" t="s">
        <v>45</v>
      </c>
      <c r="P864" s="140">
        <f>O864*H864</f>
        <v>0</v>
      </c>
      <c r="Q864" s="140">
        <v>3.4000000000000002E-4</v>
      </c>
      <c r="R864" s="140">
        <f>Q864*H864</f>
        <v>1.1220000000000001E-2</v>
      </c>
      <c r="S864" s="140">
        <v>0</v>
      </c>
      <c r="T864" s="141">
        <f>S864*H864</f>
        <v>0</v>
      </c>
      <c r="AR864" s="142" t="s">
        <v>135</v>
      </c>
      <c r="AT864" s="142" t="s">
        <v>130</v>
      </c>
      <c r="AU864" s="142" t="s">
        <v>90</v>
      </c>
      <c r="AY864" s="16" t="s">
        <v>128</v>
      </c>
      <c r="BE864" s="143">
        <f>IF(N864="základní",J864,0)</f>
        <v>0</v>
      </c>
      <c r="BF864" s="143">
        <f>IF(N864="snížená",J864,0)</f>
        <v>0</v>
      </c>
      <c r="BG864" s="143">
        <f>IF(N864="zákl. přenesená",J864,0)</f>
        <v>0</v>
      </c>
      <c r="BH864" s="143">
        <f>IF(N864="sníž. přenesená",J864,0)</f>
        <v>0</v>
      </c>
      <c r="BI864" s="143">
        <f>IF(N864="nulová",J864,0)</f>
        <v>0</v>
      </c>
      <c r="BJ864" s="16" t="s">
        <v>88</v>
      </c>
      <c r="BK864" s="143">
        <f>ROUND(I864*H864,2)</f>
        <v>0</v>
      </c>
      <c r="BL864" s="16" t="s">
        <v>135</v>
      </c>
      <c r="BM864" s="142" t="s">
        <v>679</v>
      </c>
    </row>
    <row r="865" spans="2:65" s="1" customFormat="1" ht="29.25">
      <c r="B865" s="31"/>
      <c r="D865" s="144" t="s">
        <v>137</v>
      </c>
      <c r="F865" s="145" t="s">
        <v>680</v>
      </c>
      <c r="I865" s="146"/>
      <c r="L865" s="31"/>
      <c r="M865" s="147"/>
      <c r="T865" s="55"/>
      <c r="AT865" s="16" t="s">
        <v>137</v>
      </c>
      <c r="AU865" s="16" t="s">
        <v>90</v>
      </c>
    </row>
    <row r="866" spans="2:65" s="12" customFormat="1" ht="11.25">
      <c r="B866" s="148"/>
      <c r="D866" s="144" t="s">
        <v>139</v>
      </c>
      <c r="E866" s="149" t="s">
        <v>1</v>
      </c>
      <c r="F866" s="150" t="s">
        <v>674</v>
      </c>
      <c r="H866" s="149" t="s">
        <v>1</v>
      </c>
      <c r="I866" s="151"/>
      <c r="L866" s="148"/>
      <c r="M866" s="152"/>
      <c r="T866" s="153"/>
      <c r="AT866" s="149" t="s">
        <v>139</v>
      </c>
      <c r="AU866" s="149" t="s">
        <v>90</v>
      </c>
      <c r="AV866" s="12" t="s">
        <v>88</v>
      </c>
      <c r="AW866" s="12" t="s">
        <v>36</v>
      </c>
      <c r="AX866" s="12" t="s">
        <v>80</v>
      </c>
      <c r="AY866" s="149" t="s">
        <v>128</v>
      </c>
    </row>
    <row r="867" spans="2:65" s="12" customFormat="1" ht="11.25">
      <c r="B867" s="148"/>
      <c r="D867" s="144" t="s">
        <v>139</v>
      </c>
      <c r="E867" s="149" t="s">
        <v>1</v>
      </c>
      <c r="F867" s="150" t="s">
        <v>141</v>
      </c>
      <c r="H867" s="149" t="s">
        <v>1</v>
      </c>
      <c r="I867" s="151"/>
      <c r="L867" s="148"/>
      <c r="M867" s="152"/>
      <c r="T867" s="153"/>
      <c r="AT867" s="149" t="s">
        <v>139</v>
      </c>
      <c r="AU867" s="149" t="s">
        <v>90</v>
      </c>
      <c r="AV867" s="12" t="s">
        <v>88</v>
      </c>
      <c r="AW867" s="12" t="s">
        <v>36</v>
      </c>
      <c r="AX867" s="12" t="s">
        <v>80</v>
      </c>
      <c r="AY867" s="149" t="s">
        <v>128</v>
      </c>
    </row>
    <row r="868" spans="2:65" s="13" customFormat="1" ht="11.25">
      <c r="B868" s="154"/>
      <c r="D868" s="144" t="s">
        <v>139</v>
      </c>
      <c r="E868" s="155" t="s">
        <v>1</v>
      </c>
      <c r="F868" s="156" t="s">
        <v>184</v>
      </c>
      <c r="H868" s="157">
        <v>7</v>
      </c>
      <c r="I868" s="158"/>
      <c r="L868" s="154"/>
      <c r="M868" s="159"/>
      <c r="T868" s="160"/>
      <c r="AT868" s="155" t="s">
        <v>139</v>
      </c>
      <c r="AU868" s="155" t="s">
        <v>90</v>
      </c>
      <c r="AV868" s="13" t="s">
        <v>90</v>
      </c>
      <c r="AW868" s="13" t="s">
        <v>36</v>
      </c>
      <c r="AX868" s="13" t="s">
        <v>80</v>
      </c>
      <c r="AY868" s="155" t="s">
        <v>128</v>
      </c>
    </row>
    <row r="869" spans="2:65" s="12" customFormat="1" ht="11.25">
      <c r="B869" s="148"/>
      <c r="D869" s="144" t="s">
        <v>139</v>
      </c>
      <c r="E869" s="149" t="s">
        <v>1</v>
      </c>
      <c r="F869" s="150" t="s">
        <v>143</v>
      </c>
      <c r="H869" s="149" t="s">
        <v>1</v>
      </c>
      <c r="I869" s="151"/>
      <c r="L869" s="148"/>
      <c r="M869" s="152"/>
      <c r="T869" s="153"/>
      <c r="AT869" s="149" t="s">
        <v>139</v>
      </c>
      <c r="AU869" s="149" t="s">
        <v>90</v>
      </c>
      <c r="AV869" s="12" t="s">
        <v>88</v>
      </c>
      <c r="AW869" s="12" t="s">
        <v>36</v>
      </c>
      <c r="AX869" s="12" t="s">
        <v>80</v>
      </c>
      <c r="AY869" s="149" t="s">
        <v>128</v>
      </c>
    </row>
    <row r="870" spans="2:65" s="13" customFormat="1" ht="11.25">
      <c r="B870" s="154"/>
      <c r="D870" s="144" t="s">
        <v>139</v>
      </c>
      <c r="E870" s="155" t="s">
        <v>1</v>
      </c>
      <c r="F870" s="156" t="s">
        <v>675</v>
      </c>
      <c r="H870" s="157">
        <v>26</v>
      </c>
      <c r="I870" s="158"/>
      <c r="L870" s="154"/>
      <c r="M870" s="159"/>
      <c r="T870" s="160"/>
      <c r="AT870" s="155" t="s">
        <v>139</v>
      </c>
      <c r="AU870" s="155" t="s">
        <v>90</v>
      </c>
      <c r="AV870" s="13" t="s">
        <v>90</v>
      </c>
      <c r="AW870" s="13" t="s">
        <v>36</v>
      </c>
      <c r="AX870" s="13" t="s">
        <v>80</v>
      </c>
      <c r="AY870" s="155" t="s">
        <v>128</v>
      </c>
    </row>
    <row r="871" spans="2:65" s="14" customFormat="1" ht="11.25">
      <c r="B871" s="161"/>
      <c r="D871" s="144" t="s">
        <v>139</v>
      </c>
      <c r="E871" s="162" t="s">
        <v>1</v>
      </c>
      <c r="F871" s="163" t="s">
        <v>149</v>
      </c>
      <c r="H871" s="164">
        <v>33</v>
      </c>
      <c r="I871" s="165"/>
      <c r="L871" s="161"/>
      <c r="M871" s="166"/>
      <c r="T871" s="167"/>
      <c r="AT871" s="162" t="s">
        <v>139</v>
      </c>
      <c r="AU871" s="162" t="s">
        <v>90</v>
      </c>
      <c r="AV871" s="14" t="s">
        <v>135</v>
      </c>
      <c r="AW871" s="14" t="s">
        <v>4</v>
      </c>
      <c r="AX871" s="14" t="s">
        <v>88</v>
      </c>
      <c r="AY871" s="162" t="s">
        <v>128</v>
      </c>
    </row>
    <row r="872" spans="2:65" s="1" customFormat="1" ht="21.75" customHeight="1">
      <c r="B872" s="31"/>
      <c r="C872" s="131" t="s">
        <v>681</v>
      </c>
      <c r="D872" s="131" t="s">
        <v>130</v>
      </c>
      <c r="E872" s="132" t="s">
        <v>682</v>
      </c>
      <c r="F872" s="133" t="s">
        <v>683</v>
      </c>
      <c r="G872" s="134" t="s">
        <v>170</v>
      </c>
      <c r="H872" s="135">
        <v>33</v>
      </c>
      <c r="I872" s="136"/>
      <c r="J872" s="137">
        <f>ROUND(I872*H872,2)</f>
        <v>0</v>
      </c>
      <c r="K872" s="133" t="s">
        <v>134</v>
      </c>
      <c r="L872" s="31"/>
      <c r="M872" s="138" t="s">
        <v>1</v>
      </c>
      <c r="N872" s="139" t="s">
        <v>45</v>
      </c>
      <c r="P872" s="140">
        <f>O872*H872</f>
        <v>0</v>
      </c>
      <c r="Q872" s="140">
        <v>0</v>
      </c>
      <c r="R872" s="140">
        <f>Q872*H872</f>
        <v>0</v>
      </c>
      <c r="S872" s="140">
        <v>0</v>
      </c>
      <c r="T872" s="141">
        <f>S872*H872</f>
        <v>0</v>
      </c>
      <c r="AR872" s="142" t="s">
        <v>135</v>
      </c>
      <c r="AT872" s="142" t="s">
        <v>130</v>
      </c>
      <c r="AU872" s="142" t="s">
        <v>90</v>
      </c>
      <c r="AY872" s="16" t="s">
        <v>128</v>
      </c>
      <c r="BE872" s="143">
        <f>IF(N872="základní",J872,0)</f>
        <v>0</v>
      </c>
      <c r="BF872" s="143">
        <f>IF(N872="snížená",J872,0)</f>
        <v>0</v>
      </c>
      <c r="BG872" s="143">
        <f>IF(N872="zákl. přenesená",J872,0)</f>
        <v>0</v>
      </c>
      <c r="BH872" s="143">
        <f>IF(N872="sníž. přenesená",J872,0)</f>
        <v>0</v>
      </c>
      <c r="BI872" s="143">
        <f>IF(N872="nulová",J872,0)</f>
        <v>0</v>
      </c>
      <c r="BJ872" s="16" t="s">
        <v>88</v>
      </c>
      <c r="BK872" s="143">
        <f>ROUND(I872*H872,2)</f>
        <v>0</v>
      </c>
      <c r="BL872" s="16" t="s">
        <v>135</v>
      </c>
      <c r="BM872" s="142" t="s">
        <v>684</v>
      </c>
    </row>
    <row r="873" spans="2:65" s="1" customFormat="1" ht="19.5">
      <c r="B873" s="31"/>
      <c r="D873" s="144" t="s">
        <v>137</v>
      </c>
      <c r="F873" s="145" t="s">
        <v>685</v>
      </c>
      <c r="I873" s="146"/>
      <c r="L873" s="31"/>
      <c r="M873" s="147"/>
      <c r="T873" s="55"/>
      <c r="AT873" s="16" t="s">
        <v>137</v>
      </c>
      <c r="AU873" s="16" t="s">
        <v>90</v>
      </c>
    </row>
    <row r="874" spans="2:65" s="12" customFormat="1" ht="11.25">
      <c r="B874" s="148"/>
      <c r="D874" s="144" t="s">
        <v>139</v>
      </c>
      <c r="E874" s="149" t="s">
        <v>1</v>
      </c>
      <c r="F874" s="150" t="s">
        <v>674</v>
      </c>
      <c r="H874" s="149" t="s">
        <v>1</v>
      </c>
      <c r="I874" s="151"/>
      <c r="L874" s="148"/>
      <c r="M874" s="152"/>
      <c r="T874" s="153"/>
      <c r="AT874" s="149" t="s">
        <v>139</v>
      </c>
      <c r="AU874" s="149" t="s">
        <v>90</v>
      </c>
      <c r="AV874" s="12" t="s">
        <v>88</v>
      </c>
      <c r="AW874" s="12" t="s">
        <v>36</v>
      </c>
      <c r="AX874" s="12" t="s">
        <v>80</v>
      </c>
      <c r="AY874" s="149" t="s">
        <v>128</v>
      </c>
    </row>
    <row r="875" spans="2:65" s="12" customFormat="1" ht="11.25">
      <c r="B875" s="148"/>
      <c r="D875" s="144" t="s">
        <v>139</v>
      </c>
      <c r="E875" s="149" t="s">
        <v>1</v>
      </c>
      <c r="F875" s="150" t="s">
        <v>141</v>
      </c>
      <c r="H875" s="149" t="s">
        <v>1</v>
      </c>
      <c r="I875" s="151"/>
      <c r="L875" s="148"/>
      <c r="M875" s="152"/>
      <c r="T875" s="153"/>
      <c r="AT875" s="149" t="s">
        <v>139</v>
      </c>
      <c r="AU875" s="149" t="s">
        <v>90</v>
      </c>
      <c r="AV875" s="12" t="s">
        <v>88</v>
      </c>
      <c r="AW875" s="12" t="s">
        <v>36</v>
      </c>
      <c r="AX875" s="12" t="s">
        <v>80</v>
      </c>
      <c r="AY875" s="149" t="s">
        <v>128</v>
      </c>
    </row>
    <row r="876" spans="2:65" s="13" customFormat="1" ht="11.25">
      <c r="B876" s="154"/>
      <c r="D876" s="144" t="s">
        <v>139</v>
      </c>
      <c r="E876" s="155" t="s">
        <v>1</v>
      </c>
      <c r="F876" s="156" t="s">
        <v>184</v>
      </c>
      <c r="H876" s="157">
        <v>7</v>
      </c>
      <c r="I876" s="158"/>
      <c r="L876" s="154"/>
      <c r="M876" s="159"/>
      <c r="T876" s="160"/>
      <c r="AT876" s="155" t="s">
        <v>139</v>
      </c>
      <c r="AU876" s="155" t="s">
        <v>90</v>
      </c>
      <c r="AV876" s="13" t="s">
        <v>90</v>
      </c>
      <c r="AW876" s="13" t="s">
        <v>36</v>
      </c>
      <c r="AX876" s="13" t="s">
        <v>80</v>
      </c>
      <c r="AY876" s="155" t="s">
        <v>128</v>
      </c>
    </row>
    <row r="877" spans="2:65" s="12" customFormat="1" ht="11.25">
      <c r="B877" s="148"/>
      <c r="D877" s="144" t="s">
        <v>139</v>
      </c>
      <c r="E877" s="149" t="s">
        <v>1</v>
      </c>
      <c r="F877" s="150" t="s">
        <v>143</v>
      </c>
      <c r="H877" s="149" t="s">
        <v>1</v>
      </c>
      <c r="I877" s="151"/>
      <c r="L877" s="148"/>
      <c r="M877" s="152"/>
      <c r="T877" s="153"/>
      <c r="AT877" s="149" t="s">
        <v>139</v>
      </c>
      <c r="AU877" s="149" t="s">
        <v>90</v>
      </c>
      <c r="AV877" s="12" t="s">
        <v>88</v>
      </c>
      <c r="AW877" s="12" t="s">
        <v>36</v>
      </c>
      <c r="AX877" s="12" t="s">
        <v>80</v>
      </c>
      <c r="AY877" s="149" t="s">
        <v>128</v>
      </c>
    </row>
    <row r="878" spans="2:65" s="13" customFormat="1" ht="11.25">
      <c r="B878" s="154"/>
      <c r="D878" s="144" t="s">
        <v>139</v>
      </c>
      <c r="E878" s="155" t="s">
        <v>1</v>
      </c>
      <c r="F878" s="156" t="s">
        <v>675</v>
      </c>
      <c r="H878" s="157">
        <v>26</v>
      </c>
      <c r="I878" s="158"/>
      <c r="L878" s="154"/>
      <c r="M878" s="159"/>
      <c r="T878" s="160"/>
      <c r="AT878" s="155" t="s">
        <v>139</v>
      </c>
      <c r="AU878" s="155" t="s">
        <v>90</v>
      </c>
      <c r="AV878" s="13" t="s">
        <v>90</v>
      </c>
      <c r="AW878" s="13" t="s">
        <v>36</v>
      </c>
      <c r="AX878" s="13" t="s">
        <v>80</v>
      </c>
      <c r="AY878" s="155" t="s">
        <v>128</v>
      </c>
    </row>
    <row r="879" spans="2:65" s="14" customFormat="1" ht="11.25">
      <c r="B879" s="161"/>
      <c r="D879" s="144" t="s">
        <v>139</v>
      </c>
      <c r="E879" s="162" t="s">
        <v>1</v>
      </c>
      <c r="F879" s="163" t="s">
        <v>149</v>
      </c>
      <c r="H879" s="164">
        <v>33</v>
      </c>
      <c r="I879" s="165"/>
      <c r="L879" s="161"/>
      <c r="M879" s="166"/>
      <c r="T879" s="167"/>
      <c r="AT879" s="162" t="s">
        <v>139</v>
      </c>
      <c r="AU879" s="162" t="s">
        <v>90</v>
      </c>
      <c r="AV879" s="14" t="s">
        <v>135</v>
      </c>
      <c r="AW879" s="14" t="s">
        <v>4</v>
      </c>
      <c r="AX879" s="14" t="s">
        <v>88</v>
      </c>
      <c r="AY879" s="162" t="s">
        <v>128</v>
      </c>
    </row>
    <row r="880" spans="2:65" s="1" customFormat="1" ht="24.2" customHeight="1">
      <c r="B880" s="31"/>
      <c r="C880" s="131" t="s">
        <v>686</v>
      </c>
      <c r="D880" s="131" t="s">
        <v>130</v>
      </c>
      <c r="E880" s="132" t="s">
        <v>687</v>
      </c>
      <c r="F880" s="133" t="s">
        <v>688</v>
      </c>
      <c r="G880" s="134" t="s">
        <v>170</v>
      </c>
      <c r="H880" s="135">
        <v>0.8</v>
      </c>
      <c r="I880" s="136"/>
      <c r="J880" s="137">
        <f>ROUND(I880*H880,2)</f>
        <v>0</v>
      </c>
      <c r="K880" s="133" t="s">
        <v>134</v>
      </c>
      <c r="L880" s="31"/>
      <c r="M880" s="138" t="s">
        <v>1</v>
      </c>
      <c r="N880" s="139" t="s">
        <v>45</v>
      </c>
      <c r="P880" s="140">
        <f>O880*H880</f>
        <v>0</v>
      </c>
      <c r="Q880" s="140">
        <v>3.16E-3</v>
      </c>
      <c r="R880" s="140">
        <f>Q880*H880</f>
        <v>2.5280000000000003E-3</v>
      </c>
      <c r="S880" s="140">
        <v>6.9000000000000006E-2</v>
      </c>
      <c r="T880" s="141">
        <f>S880*H880</f>
        <v>5.5200000000000006E-2</v>
      </c>
      <c r="AR880" s="142" t="s">
        <v>135</v>
      </c>
      <c r="AT880" s="142" t="s">
        <v>130</v>
      </c>
      <c r="AU880" s="142" t="s">
        <v>90</v>
      </c>
      <c r="AY880" s="16" t="s">
        <v>128</v>
      </c>
      <c r="BE880" s="143">
        <f>IF(N880="základní",J880,0)</f>
        <v>0</v>
      </c>
      <c r="BF880" s="143">
        <f>IF(N880="snížená",J880,0)</f>
        <v>0</v>
      </c>
      <c r="BG880" s="143">
        <f>IF(N880="zákl. přenesená",J880,0)</f>
        <v>0</v>
      </c>
      <c r="BH880" s="143">
        <f>IF(N880="sníž. přenesená",J880,0)</f>
        <v>0</v>
      </c>
      <c r="BI880" s="143">
        <f>IF(N880="nulová",J880,0)</f>
        <v>0</v>
      </c>
      <c r="BJ880" s="16" t="s">
        <v>88</v>
      </c>
      <c r="BK880" s="143">
        <f>ROUND(I880*H880,2)</f>
        <v>0</v>
      </c>
      <c r="BL880" s="16" t="s">
        <v>135</v>
      </c>
      <c r="BM880" s="142" t="s">
        <v>689</v>
      </c>
    </row>
    <row r="881" spans="2:65" s="1" customFormat="1" ht="29.25">
      <c r="B881" s="31"/>
      <c r="D881" s="144" t="s">
        <v>137</v>
      </c>
      <c r="F881" s="145" t="s">
        <v>690</v>
      </c>
      <c r="I881" s="146"/>
      <c r="L881" s="31"/>
      <c r="M881" s="147"/>
      <c r="T881" s="55"/>
      <c r="AT881" s="16" t="s">
        <v>137</v>
      </c>
      <c r="AU881" s="16" t="s">
        <v>90</v>
      </c>
    </row>
    <row r="882" spans="2:65" s="12" customFormat="1" ht="11.25">
      <c r="B882" s="148"/>
      <c r="D882" s="144" t="s">
        <v>139</v>
      </c>
      <c r="E882" s="149" t="s">
        <v>1</v>
      </c>
      <c r="F882" s="150" t="s">
        <v>691</v>
      </c>
      <c r="H882" s="149" t="s">
        <v>1</v>
      </c>
      <c r="I882" s="151"/>
      <c r="L882" s="148"/>
      <c r="M882" s="152"/>
      <c r="T882" s="153"/>
      <c r="AT882" s="149" t="s">
        <v>139</v>
      </c>
      <c r="AU882" s="149" t="s">
        <v>90</v>
      </c>
      <c r="AV882" s="12" t="s">
        <v>88</v>
      </c>
      <c r="AW882" s="12" t="s">
        <v>36</v>
      </c>
      <c r="AX882" s="12" t="s">
        <v>80</v>
      </c>
      <c r="AY882" s="149" t="s">
        <v>128</v>
      </c>
    </row>
    <row r="883" spans="2:65" s="12" customFormat="1" ht="11.25">
      <c r="B883" s="148"/>
      <c r="D883" s="144" t="s">
        <v>139</v>
      </c>
      <c r="E883" s="149" t="s">
        <v>1</v>
      </c>
      <c r="F883" s="150" t="s">
        <v>692</v>
      </c>
      <c r="H883" s="149" t="s">
        <v>1</v>
      </c>
      <c r="I883" s="151"/>
      <c r="L883" s="148"/>
      <c r="M883" s="152"/>
      <c r="T883" s="153"/>
      <c r="AT883" s="149" t="s">
        <v>139</v>
      </c>
      <c r="AU883" s="149" t="s">
        <v>90</v>
      </c>
      <c r="AV883" s="12" t="s">
        <v>88</v>
      </c>
      <c r="AW883" s="12" t="s">
        <v>36</v>
      </c>
      <c r="AX883" s="12" t="s">
        <v>80</v>
      </c>
      <c r="AY883" s="149" t="s">
        <v>128</v>
      </c>
    </row>
    <row r="884" spans="2:65" s="13" customFormat="1" ht="11.25">
      <c r="B884" s="154"/>
      <c r="D884" s="144" t="s">
        <v>139</v>
      </c>
      <c r="E884" s="155" t="s">
        <v>1</v>
      </c>
      <c r="F884" s="156" t="s">
        <v>693</v>
      </c>
      <c r="H884" s="157">
        <v>0.8</v>
      </c>
      <c r="I884" s="158"/>
      <c r="L884" s="154"/>
      <c r="M884" s="159"/>
      <c r="T884" s="160"/>
      <c r="AT884" s="155" t="s">
        <v>139</v>
      </c>
      <c r="AU884" s="155" t="s">
        <v>90</v>
      </c>
      <c r="AV884" s="13" t="s">
        <v>90</v>
      </c>
      <c r="AW884" s="13" t="s">
        <v>36</v>
      </c>
      <c r="AX884" s="13" t="s">
        <v>88</v>
      </c>
      <c r="AY884" s="155" t="s">
        <v>128</v>
      </c>
    </row>
    <row r="885" spans="2:65" s="1" customFormat="1" ht="24.2" customHeight="1">
      <c r="B885" s="31"/>
      <c r="C885" s="131" t="s">
        <v>694</v>
      </c>
      <c r="D885" s="131" t="s">
        <v>130</v>
      </c>
      <c r="E885" s="132" t="s">
        <v>695</v>
      </c>
      <c r="F885" s="133" t="s">
        <v>696</v>
      </c>
      <c r="G885" s="134" t="s">
        <v>133</v>
      </c>
      <c r="H885" s="135">
        <v>8.7639999999999993</v>
      </c>
      <c r="I885" s="136"/>
      <c r="J885" s="137">
        <f>ROUND(I885*H885,2)</f>
        <v>0</v>
      </c>
      <c r="K885" s="133" t="s">
        <v>134</v>
      </c>
      <c r="L885" s="31"/>
      <c r="M885" s="138" t="s">
        <v>1</v>
      </c>
      <c r="N885" s="139" t="s">
        <v>45</v>
      </c>
      <c r="P885" s="140">
        <f>O885*H885</f>
        <v>0</v>
      </c>
      <c r="Q885" s="140">
        <v>0</v>
      </c>
      <c r="R885" s="140">
        <f>Q885*H885</f>
        <v>0</v>
      </c>
      <c r="S885" s="140">
        <v>0</v>
      </c>
      <c r="T885" s="141">
        <f>S885*H885</f>
        <v>0</v>
      </c>
      <c r="AR885" s="142" t="s">
        <v>135</v>
      </c>
      <c r="AT885" s="142" t="s">
        <v>130</v>
      </c>
      <c r="AU885" s="142" t="s">
        <v>90</v>
      </c>
      <c r="AY885" s="16" t="s">
        <v>128</v>
      </c>
      <c r="BE885" s="143">
        <f>IF(N885="základní",J885,0)</f>
        <v>0</v>
      </c>
      <c r="BF885" s="143">
        <f>IF(N885="snížená",J885,0)</f>
        <v>0</v>
      </c>
      <c r="BG885" s="143">
        <f>IF(N885="zákl. přenesená",J885,0)</f>
        <v>0</v>
      </c>
      <c r="BH885" s="143">
        <f>IF(N885="sníž. přenesená",J885,0)</f>
        <v>0</v>
      </c>
      <c r="BI885" s="143">
        <f>IF(N885="nulová",J885,0)</f>
        <v>0</v>
      </c>
      <c r="BJ885" s="16" t="s">
        <v>88</v>
      </c>
      <c r="BK885" s="143">
        <f>ROUND(I885*H885,2)</f>
        <v>0</v>
      </c>
      <c r="BL885" s="16" t="s">
        <v>135</v>
      </c>
      <c r="BM885" s="142" t="s">
        <v>697</v>
      </c>
    </row>
    <row r="886" spans="2:65" s="1" customFormat="1" ht="11.25">
      <c r="B886" s="31"/>
      <c r="D886" s="144" t="s">
        <v>137</v>
      </c>
      <c r="F886" s="145" t="s">
        <v>696</v>
      </c>
      <c r="I886" s="146"/>
      <c r="L886" s="31"/>
      <c r="M886" s="147"/>
      <c r="T886" s="55"/>
      <c r="AT886" s="16" t="s">
        <v>137</v>
      </c>
      <c r="AU886" s="16" t="s">
        <v>90</v>
      </c>
    </row>
    <row r="887" spans="2:65" s="12" customFormat="1" ht="11.25">
      <c r="B887" s="148"/>
      <c r="D887" s="144" t="s">
        <v>139</v>
      </c>
      <c r="E887" s="149" t="s">
        <v>1</v>
      </c>
      <c r="F887" s="150" t="s">
        <v>698</v>
      </c>
      <c r="H887" s="149" t="s">
        <v>1</v>
      </c>
      <c r="I887" s="151"/>
      <c r="L887" s="148"/>
      <c r="M887" s="152"/>
      <c r="T887" s="153"/>
      <c r="AT887" s="149" t="s">
        <v>139</v>
      </c>
      <c r="AU887" s="149" t="s">
        <v>90</v>
      </c>
      <c r="AV887" s="12" t="s">
        <v>88</v>
      </c>
      <c r="AW887" s="12" t="s">
        <v>36</v>
      </c>
      <c r="AX887" s="12" t="s">
        <v>80</v>
      </c>
      <c r="AY887" s="149" t="s">
        <v>128</v>
      </c>
    </row>
    <row r="888" spans="2:65" s="12" customFormat="1" ht="11.25">
      <c r="B888" s="148"/>
      <c r="D888" s="144" t="s">
        <v>139</v>
      </c>
      <c r="E888" s="149" t="s">
        <v>1</v>
      </c>
      <c r="F888" s="150" t="s">
        <v>463</v>
      </c>
      <c r="H888" s="149" t="s">
        <v>1</v>
      </c>
      <c r="I888" s="151"/>
      <c r="L888" s="148"/>
      <c r="M888" s="152"/>
      <c r="T888" s="153"/>
      <c r="AT888" s="149" t="s">
        <v>139</v>
      </c>
      <c r="AU888" s="149" t="s">
        <v>90</v>
      </c>
      <c r="AV888" s="12" t="s">
        <v>88</v>
      </c>
      <c r="AW888" s="12" t="s">
        <v>36</v>
      </c>
      <c r="AX888" s="12" t="s">
        <v>80</v>
      </c>
      <c r="AY888" s="149" t="s">
        <v>128</v>
      </c>
    </row>
    <row r="889" spans="2:65" s="13" customFormat="1" ht="11.25">
      <c r="B889" s="154"/>
      <c r="D889" s="144" t="s">
        <v>139</v>
      </c>
      <c r="E889" s="155" t="s">
        <v>1</v>
      </c>
      <c r="F889" s="156" t="s">
        <v>464</v>
      </c>
      <c r="H889" s="157">
        <v>2.484</v>
      </c>
      <c r="I889" s="158"/>
      <c r="L889" s="154"/>
      <c r="M889" s="159"/>
      <c r="T889" s="160"/>
      <c r="AT889" s="155" t="s">
        <v>139</v>
      </c>
      <c r="AU889" s="155" t="s">
        <v>90</v>
      </c>
      <c r="AV889" s="13" t="s">
        <v>90</v>
      </c>
      <c r="AW889" s="13" t="s">
        <v>36</v>
      </c>
      <c r="AX889" s="13" t="s">
        <v>80</v>
      </c>
      <c r="AY889" s="155" t="s">
        <v>128</v>
      </c>
    </row>
    <row r="890" spans="2:65" s="12" customFormat="1" ht="11.25">
      <c r="B890" s="148"/>
      <c r="D890" s="144" t="s">
        <v>139</v>
      </c>
      <c r="E890" s="149" t="s">
        <v>1</v>
      </c>
      <c r="F890" s="150" t="s">
        <v>465</v>
      </c>
      <c r="H890" s="149" t="s">
        <v>1</v>
      </c>
      <c r="I890" s="151"/>
      <c r="L890" s="148"/>
      <c r="M890" s="152"/>
      <c r="T890" s="153"/>
      <c r="AT890" s="149" t="s">
        <v>139</v>
      </c>
      <c r="AU890" s="149" t="s">
        <v>90</v>
      </c>
      <c r="AV890" s="12" t="s">
        <v>88</v>
      </c>
      <c r="AW890" s="12" t="s">
        <v>36</v>
      </c>
      <c r="AX890" s="12" t="s">
        <v>80</v>
      </c>
      <c r="AY890" s="149" t="s">
        <v>128</v>
      </c>
    </row>
    <row r="891" spans="2:65" s="13" customFormat="1" ht="11.25">
      <c r="B891" s="154"/>
      <c r="D891" s="144" t="s">
        <v>139</v>
      </c>
      <c r="E891" s="155" t="s">
        <v>1</v>
      </c>
      <c r="F891" s="156" t="s">
        <v>466</v>
      </c>
      <c r="H891" s="157">
        <v>6.28</v>
      </c>
      <c r="I891" s="158"/>
      <c r="L891" s="154"/>
      <c r="M891" s="159"/>
      <c r="T891" s="160"/>
      <c r="AT891" s="155" t="s">
        <v>139</v>
      </c>
      <c r="AU891" s="155" t="s">
        <v>90</v>
      </c>
      <c r="AV891" s="13" t="s">
        <v>90</v>
      </c>
      <c r="AW891" s="13" t="s">
        <v>36</v>
      </c>
      <c r="AX891" s="13" t="s">
        <v>80</v>
      </c>
      <c r="AY891" s="155" t="s">
        <v>128</v>
      </c>
    </row>
    <row r="892" spans="2:65" s="14" customFormat="1" ht="11.25">
      <c r="B892" s="161"/>
      <c r="D892" s="144" t="s">
        <v>139</v>
      </c>
      <c r="E892" s="162" t="s">
        <v>1</v>
      </c>
      <c r="F892" s="163" t="s">
        <v>149</v>
      </c>
      <c r="H892" s="164">
        <v>8.7639999999999993</v>
      </c>
      <c r="I892" s="165"/>
      <c r="L892" s="161"/>
      <c r="M892" s="166"/>
      <c r="T892" s="167"/>
      <c r="AT892" s="162" t="s">
        <v>139</v>
      </c>
      <c r="AU892" s="162" t="s">
        <v>90</v>
      </c>
      <c r="AV892" s="14" t="s">
        <v>135</v>
      </c>
      <c r="AW892" s="14" t="s">
        <v>36</v>
      </c>
      <c r="AX892" s="14" t="s">
        <v>88</v>
      </c>
      <c r="AY892" s="162" t="s">
        <v>128</v>
      </c>
    </row>
    <row r="893" spans="2:65" s="1" customFormat="1" ht="24.2" customHeight="1">
      <c r="B893" s="31"/>
      <c r="C893" s="131" t="s">
        <v>699</v>
      </c>
      <c r="D893" s="131" t="s">
        <v>130</v>
      </c>
      <c r="E893" s="132" t="s">
        <v>700</v>
      </c>
      <c r="F893" s="133" t="s">
        <v>701</v>
      </c>
      <c r="G893" s="134" t="s">
        <v>133</v>
      </c>
      <c r="H893" s="135">
        <v>8.7639999999999993</v>
      </c>
      <c r="I893" s="136"/>
      <c r="J893" s="137">
        <f>ROUND(I893*H893,2)</f>
        <v>0</v>
      </c>
      <c r="K893" s="133" t="s">
        <v>134</v>
      </c>
      <c r="L893" s="31"/>
      <c r="M893" s="138" t="s">
        <v>1</v>
      </c>
      <c r="N893" s="139" t="s">
        <v>45</v>
      </c>
      <c r="P893" s="140">
        <f>O893*H893</f>
        <v>0</v>
      </c>
      <c r="Q893" s="140">
        <v>4.8000000000000001E-2</v>
      </c>
      <c r="R893" s="140">
        <f>Q893*H893</f>
        <v>0.42067199999999999</v>
      </c>
      <c r="S893" s="140">
        <v>4.8000000000000001E-2</v>
      </c>
      <c r="T893" s="141">
        <f>S893*H893</f>
        <v>0.42067199999999999</v>
      </c>
      <c r="AR893" s="142" t="s">
        <v>135</v>
      </c>
      <c r="AT893" s="142" t="s">
        <v>130</v>
      </c>
      <c r="AU893" s="142" t="s">
        <v>90</v>
      </c>
      <c r="AY893" s="16" t="s">
        <v>128</v>
      </c>
      <c r="BE893" s="143">
        <f>IF(N893="základní",J893,0)</f>
        <v>0</v>
      </c>
      <c r="BF893" s="143">
        <f>IF(N893="snížená",J893,0)</f>
        <v>0</v>
      </c>
      <c r="BG893" s="143">
        <f>IF(N893="zákl. přenesená",J893,0)</f>
        <v>0</v>
      </c>
      <c r="BH893" s="143">
        <f>IF(N893="sníž. přenesená",J893,0)</f>
        <v>0</v>
      </c>
      <c r="BI893" s="143">
        <f>IF(N893="nulová",J893,0)</f>
        <v>0</v>
      </c>
      <c r="BJ893" s="16" t="s">
        <v>88</v>
      </c>
      <c r="BK893" s="143">
        <f>ROUND(I893*H893,2)</f>
        <v>0</v>
      </c>
      <c r="BL893" s="16" t="s">
        <v>135</v>
      </c>
      <c r="BM893" s="142" t="s">
        <v>702</v>
      </c>
    </row>
    <row r="894" spans="2:65" s="1" customFormat="1" ht="11.25">
      <c r="B894" s="31"/>
      <c r="D894" s="144" t="s">
        <v>137</v>
      </c>
      <c r="F894" s="145" t="s">
        <v>703</v>
      </c>
      <c r="I894" s="146"/>
      <c r="L894" s="31"/>
      <c r="M894" s="147"/>
      <c r="T894" s="55"/>
      <c r="AT894" s="16" t="s">
        <v>137</v>
      </c>
      <c r="AU894" s="16" t="s">
        <v>90</v>
      </c>
    </row>
    <row r="895" spans="2:65" s="12" customFormat="1" ht="11.25">
      <c r="B895" s="148"/>
      <c r="D895" s="144" t="s">
        <v>139</v>
      </c>
      <c r="E895" s="149" t="s">
        <v>1</v>
      </c>
      <c r="F895" s="150" t="s">
        <v>698</v>
      </c>
      <c r="H895" s="149" t="s">
        <v>1</v>
      </c>
      <c r="I895" s="151"/>
      <c r="L895" s="148"/>
      <c r="M895" s="152"/>
      <c r="T895" s="153"/>
      <c r="AT895" s="149" t="s">
        <v>139</v>
      </c>
      <c r="AU895" s="149" t="s">
        <v>90</v>
      </c>
      <c r="AV895" s="12" t="s">
        <v>88</v>
      </c>
      <c r="AW895" s="12" t="s">
        <v>36</v>
      </c>
      <c r="AX895" s="12" t="s">
        <v>80</v>
      </c>
      <c r="AY895" s="149" t="s">
        <v>128</v>
      </c>
    </row>
    <row r="896" spans="2:65" s="12" customFormat="1" ht="11.25">
      <c r="B896" s="148"/>
      <c r="D896" s="144" t="s">
        <v>139</v>
      </c>
      <c r="E896" s="149" t="s">
        <v>1</v>
      </c>
      <c r="F896" s="150" t="s">
        <v>463</v>
      </c>
      <c r="H896" s="149" t="s">
        <v>1</v>
      </c>
      <c r="I896" s="151"/>
      <c r="L896" s="148"/>
      <c r="M896" s="152"/>
      <c r="T896" s="153"/>
      <c r="AT896" s="149" t="s">
        <v>139</v>
      </c>
      <c r="AU896" s="149" t="s">
        <v>90</v>
      </c>
      <c r="AV896" s="12" t="s">
        <v>88</v>
      </c>
      <c r="AW896" s="12" t="s">
        <v>36</v>
      </c>
      <c r="AX896" s="12" t="s">
        <v>80</v>
      </c>
      <c r="AY896" s="149" t="s">
        <v>128</v>
      </c>
    </row>
    <row r="897" spans="2:65" s="13" customFormat="1" ht="11.25">
      <c r="B897" s="154"/>
      <c r="D897" s="144" t="s">
        <v>139</v>
      </c>
      <c r="E897" s="155" t="s">
        <v>1</v>
      </c>
      <c r="F897" s="156" t="s">
        <v>464</v>
      </c>
      <c r="H897" s="157">
        <v>2.484</v>
      </c>
      <c r="I897" s="158"/>
      <c r="L897" s="154"/>
      <c r="M897" s="159"/>
      <c r="T897" s="160"/>
      <c r="AT897" s="155" t="s">
        <v>139</v>
      </c>
      <c r="AU897" s="155" t="s">
        <v>90</v>
      </c>
      <c r="AV897" s="13" t="s">
        <v>90</v>
      </c>
      <c r="AW897" s="13" t="s">
        <v>36</v>
      </c>
      <c r="AX897" s="13" t="s">
        <v>80</v>
      </c>
      <c r="AY897" s="155" t="s">
        <v>128</v>
      </c>
    </row>
    <row r="898" spans="2:65" s="12" customFormat="1" ht="11.25">
      <c r="B898" s="148"/>
      <c r="D898" s="144" t="s">
        <v>139</v>
      </c>
      <c r="E898" s="149" t="s">
        <v>1</v>
      </c>
      <c r="F898" s="150" t="s">
        <v>465</v>
      </c>
      <c r="H898" s="149" t="s">
        <v>1</v>
      </c>
      <c r="I898" s="151"/>
      <c r="L898" s="148"/>
      <c r="M898" s="152"/>
      <c r="T898" s="153"/>
      <c r="AT898" s="149" t="s">
        <v>139</v>
      </c>
      <c r="AU898" s="149" t="s">
        <v>90</v>
      </c>
      <c r="AV898" s="12" t="s">
        <v>88</v>
      </c>
      <c r="AW898" s="12" t="s">
        <v>36</v>
      </c>
      <c r="AX898" s="12" t="s">
        <v>80</v>
      </c>
      <c r="AY898" s="149" t="s">
        <v>128</v>
      </c>
    </row>
    <row r="899" spans="2:65" s="13" customFormat="1" ht="11.25">
      <c r="B899" s="154"/>
      <c r="D899" s="144" t="s">
        <v>139</v>
      </c>
      <c r="E899" s="155" t="s">
        <v>1</v>
      </c>
      <c r="F899" s="156" t="s">
        <v>466</v>
      </c>
      <c r="H899" s="157">
        <v>6.28</v>
      </c>
      <c r="I899" s="158"/>
      <c r="L899" s="154"/>
      <c r="M899" s="159"/>
      <c r="T899" s="160"/>
      <c r="AT899" s="155" t="s">
        <v>139</v>
      </c>
      <c r="AU899" s="155" t="s">
        <v>90</v>
      </c>
      <c r="AV899" s="13" t="s">
        <v>90</v>
      </c>
      <c r="AW899" s="13" t="s">
        <v>36</v>
      </c>
      <c r="AX899" s="13" t="s">
        <v>80</v>
      </c>
      <c r="AY899" s="155" t="s">
        <v>128</v>
      </c>
    </row>
    <row r="900" spans="2:65" s="14" customFormat="1" ht="11.25">
      <c r="B900" s="161"/>
      <c r="D900" s="144" t="s">
        <v>139</v>
      </c>
      <c r="E900" s="162" t="s">
        <v>1</v>
      </c>
      <c r="F900" s="163" t="s">
        <v>149</v>
      </c>
      <c r="H900" s="164">
        <v>8.7639999999999993</v>
      </c>
      <c r="I900" s="165"/>
      <c r="L900" s="161"/>
      <c r="M900" s="166"/>
      <c r="T900" s="167"/>
      <c r="AT900" s="162" t="s">
        <v>139</v>
      </c>
      <c r="AU900" s="162" t="s">
        <v>90</v>
      </c>
      <c r="AV900" s="14" t="s">
        <v>135</v>
      </c>
      <c r="AW900" s="14" t="s">
        <v>36</v>
      </c>
      <c r="AX900" s="14" t="s">
        <v>88</v>
      </c>
      <c r="AY900" s="162" t="s">
        <v>128</v>
      </c>
    </row>
    <row r="901" spans="2:65" s="1" customFormat="1" ht="24.2" customHeight="1">
      <c r="B901" s="31"/>
      <c r="C901" s="131" t="s">
        <v>704</v>
      </c>
      <c r="D901" s="131" t="s">
        <v>130</v>
      </c>
      <c r="E901" s="132" t="s">
        <v>705</v>
      </c>
      <c r="F901" s="133" t="s">
        <v>706</v>
      </c>
      <c r="G901" s="134" t="s">
        <v>133</v>
      </c>
      <c r="H901" s="135">
        <v>8.7639999999999993</v>
      </c>
      <c r="I901" s="136"/>
      <c r="J901" s="137">
        <f>ROUND(I901*H901,2)</f>
        <v>0</v>
      </c>
      <c r="K901" s="133" t="s">
        <v>134</v>
      </c>
      <c r="L901" s="31"/>
      <c r="M901" s="138" t="s">
        <v>1</v>
      </c>
      <c r="N901" s="139" t="s">
        <v>45</v>
      </c>
      <c r="P901" s="140">
        <f>O901*H901</f>
        <v>0</v>
      </c>
      <c r="Q901" s="140">
        <v>0</v>
      </c>
      <c r="R901" s="140">
        <f>Q901*H901</f>
        <v>0</v>
      </c>
      <c r="S901" s="140">
        <v>0</v>
      </c>
      <c r="T901" s="141">
        <f>S901*H901</f>
        <v>0</v>
      </c>
      <c r="AR901" s="142" t="s">
        <v>135</v>
      </c>
      <c r="AT901" s="142" t="s">
        <v>130</v>
      </c>
      <c r="AU901" s="142" t="s">
        <v>90</v>
      </c>
      <c r="AY901" s="16" t="s">
        <v>128</v>
      </c>
      <c r="BE901" s="143">
        <f>IF(N901="základní",J901,0)</f>
        <v>0</v>
      </c>
      <c r="BF901" s="143">
        <f>IF(N901="snížená",J901,0)</f>
        <v>0</v>
      </c>
      <c r="BG901" s="143">
        <f>IF(N901="zákl. přenesená",J901,0)</f>
        <v>0</v>
      </c>
      <c r="BH901" s="143">
        <f>IF(N901="sníž. přenesená",J901,0)</f>
        <v>0</v>
      </c>
      <c r="BI901" s="143">
        <f>IF(N901="nulová",J901,0)</f>
        <v>0</v>
      </c>
      <c r="BJ901" s="16" t="s">
        <v>88</v>
      </c>
      <c r="BK901" s="143">
        <f>ROUND(I901*H901,2)</f>
        <v>0</v>
      </c>
      <c r="BL901" s="16" t="s">
        <v>135</v>
      </c>
      <c r="BM901" s="142" t="s">
        <v>707</v>
      </c>
    </row>
    <row r="902" spans="2:65" s="1" customFormat="1" ht="11.25">
      <c r="B902" s="31"/>
      <c r="D902" s="144" t="s">
        <v>137</v>
      </c>
      <c r="F902" s="145" t="s">
        <v>708</v>
      </c>
      <c r="I902" s="146"/>
      <c r="L902" s="31"/>
      <c r="M902" s="147"/>
      <c r="T902" s="55"/>
      <c r="AT902" s="16" t="s">
        <v>137</v>
      </c>
      <c r="AU902" s="16" t="s">
        <v>90</v>
      </c>
    </row>
    <row r="903" spans="2:65" s="12" customFormat="1" ht="11.25">
      <c r="B903" s="148"/>
      <c r="D903" s="144" t="s">
        <v>139</v>
      </c>
      <c r="E903" s="149" t="s">
        <v>1</v>
      </c>
      <c r="F903" s="150" t="s">
        <v>698</v>
      </c>
      <c r="H903" s="149" t="s">
        <v>1</v>
      </c>
      <c r="I903" s="151"/>
      <c r="L903" s="148"/>
      <c r="M903" s="152"/>
      <c r="T903" s="153"/>
      <c r="AT903" s="149" t="s">
        <v>139</v>
      </c>
      <c r="AU903" s="149" t="s">
        <v>90</v>
      </c>
      <c r="AV903" s="12" t="s">
        <v>88</v>
      </c>
      <c r="AW903" s="12" t="s">
        <v>36</v>
      </c>
      <c r="AX903" s="12" t="s">
        <v>80</v>
      </c>
      <c r="AY903" s="149" t="s">
        <v>128</v>
      </c>
    </row>
    <row r="904" spans="2:65" s="12" customFormat="1" ht="11.25">
      <c r="B904" s="148"/>
      <c r="D904" s="144" t="s">
        <v>139</v>
      </c>
      <c r="E904" s="149" t="s">
        <v>1</v>
      </c>
      <c r="F904" s="150" t="s">
        <v>463</v>
      </c>
      <c r="H904" s="149" t="s">
        <v>1</v>
      </c>
      <c r="I904" s="151"/>
      <c r="L904" s="148"/>
      <c r="M904" s="152"/>
      <c r="T904" s="153"/>
      <c r="AT904" s="149" t="s">
        <v>139</v>
      </c>
      <c r="AU904" s="149" t="s">
        <v>90</v>
      </c>
      <c r="AV904" s="12" t="s">
        <v>88</v>
      </c>
      <c r="AW904" s="12" t="s">
        <v>36</v>
      </c>
      <c r="AX904" s="12" t="s">
        <v>80</v>
      </c>
      <c r="AY904" s="149" t="s">
        <v>128</v>
      </c>
    </row>
    <row r="905" spans="2:65" s="13" customFormat="1" ht="11.25">
      <c r="B905" s="154"/>
      <c r="D905" s="144" t="s">
        <v>139</v>
      </c>
      <c r="E905" s="155" t="s">
        <v>1</v>
      </c>
      <c r="F905" s="156" t="s">
        <v>464</v>
      </c>
      <c r="H905" s="157">
        <v>2.484</v>
      </c>
      <c r="I905" s="158"/>
      <c r="L905" s="154"/>
      <c r="M905" s="159"/>
      <c r="T905" s="160"/>
      <c r="AT905" s="155" t="s">
        <v>139</v>
      </c>
      <c r="AU905" s="155" t="s">
        <v>90</v>
      </c>
      <c r="AV905" s="13" t="s">
        <v>90</v>
      </c>
      <c r="AW905" s="13" t="s">
        <v>36</v>
      </c>
      <c r="AX905" s="13" t="s">
        <v>80</v>
      </c>
      <c r="AY905" s="155" t="s">
        <v>128</v>
      </c>
    </row>
    <row r="906" spans="2:65" s="12" customFormat="1" ht="11.25">
      <c r="B906" s="148"/>
      <c r="D906" s="144" t="s">
        <v>139</v>
      </c>
      <c r="E906" s="149" t="s">
        <v>1</v>
      </c>
      <c r="F906" s="150" t="s">
        <v>465</v>
      </c>
      <c r="H906" s="149" t="s">
        <v>1</v>
      </c>
      <c r="I906" s="151"/>
      <c r="L906" s="148"/>
      <c r="M906" s="152"/>
      <c r="T906" s="153"/>
      <c r="AT906" s="149" t="s">
        <v>139</v>
      </c>
      <c r="AU906" s="149" t="s">
        <v>90</v>
      </c>
      <c r="AV906" s="12" t="s">
        <v>88</v>
      </c>
      <c r="AW906" s="12" t="s">
        <v>36</v>
      </c>
      <c r="AX906" s="12" t="s">
        <v>80</v>
      </c>
      <c r="AY906" s="149" t="s">
        <v>128</v>
      </c>
    </row>
    <row r="907" spans="2:65" s="13" customFormat="1" ht="11.25">
      <c r="B907" s="154"/>
      <c r="D907" s="144" t="s">
        <v>139</v>
      </c>
      <c r="E907" s="155" t="s">
        <v>1</v>
      </c>
      <c r="F907" s="156" t="s">
        <v>466</v>
      </c>
      <c r="H907" s="157">
        <v>6.28</v>
      </c>
      <c r="I907" s="158"/>
      <c r="L907" s="154"/>
      <c r="M907" s="159"/>
      <c r="T907" s="160"/>
      <c r="AT907" s="155" t="s">
        <v>139</v>
      </c>
      <c r="AU907" s="155" t="s">
        <v>90</v>
      </c>
      <c r="AV907" s="13" t="s">
        <v>90</v>
      </c>
      <c r="AW907" s="13" t="s">
        <v>36</v>
      </c>
      <c r="AX907" s="13" t="s">
        <v>80</v>
      </c>
      <c r="AY907" s="155" t="s">
        <v>128</v>
      </c>
    </row>
    <row r="908" spans="2:65" s="14" customFormat="1" ht="11.25">
      <c r="B908" s="161"/>
      <c r="D908" s="144" t="s">
        <v>139</v>
      </c>
      <c r="E908" s="162" t="s">
        <v>1</v>
      </c>
      <c r="F908" s="163" t="s">
        <v>149</v>
      </c>
      <c r="H908" s="164">
        <v>8.7639999999999993</v>
      </c>
      <c r="I908" s="165"/>
      <c r="L908" s="161"/>
      <c r="M908" s="166"/>
      <c r="T908" s="167"/>
      <c r="AT908" s="162" t="s">
        <v>139</v>
      </c>
      <c r="AU908" s="162" t="s">
        <v>90</v>
      </c>
      <c r="AV908" s="14" t="s">
        <v>135</v>
      </c>
      <c r="AW908" s="14" t="s">
        <v>36</v>
      </c>
      <c r="AX908" s="14" t="s">
        <v>88</v>
      </c>
      <c r="AY908" s="162" t="s">
        <v>128</v>
      </c>
    </row>
    <row r="909" spans="2:65" s="1" customFormat="1" ht="24.2" customHeight="1">
      <c r="B909" s="31"/>
      <c r="C909" s="131" t="s">
        <v>709</v>
      </c>
      <c r="D909" s="131" t="s">
        <v>130</v>
      </c>
      <c r="E909" s="132" t="s">
        <v>710</v>
      </c>
      <c r="F909" s="133" t="s">
        <v>711</v>
      </c>
      <c r="G909" s="134" t="s">
        <v>170</v>
      </c>
      <c r="H909" s="135">
        <v>3</v>
      </c>
      <c r="I909" s="136"/>
      <c r="J909" s="137">
        <f>ROUND(I909*H909,2)</f>
        <v>0</v>
      </c>
      <c r="K909" s="133" t="s">
        <v>134</v>
      </c>
      <c r="L909" s="31"/>
      <c r="M909" s="138" t="s">
        <v>1</v>
      </c>
      <c r="N909" s="139" t="s">
        <v>45</v>
      </c>
      <c r="P909" s="140">
        <f>O909*H909</f>
        <v>0</v>
      </c>
      <c r="Q909" s="140">
        <v>0</v>
      </c>
      <c r="R909" s="140">
        <f>Q909*H909</f>
        <v>0</v>
      </c>
      <c r="S909" s="140">
        <v>0</v>
      </c>
      <c r="T909" s="141">
        <f>S909*H909</f>
        <v>0</v>
      </c>
      <c r="AR909" s="142" t="s">
        <v>135</v>
      </c>
      <c r="AT909" s="142" t="s">
        <v>130</v>
      </c>
      <c r="AU909" s="142" t="s">
        <v>90</v>
      </c>
      <c r="AY909" s="16" t="s">
        <v>128</v>
      </c>
      <c r="BE909" s="143">
        <f>IF(N909="základní",J909,0)</f>
        <v>0</v>
      </c>
      <c r="BF909" s="143">
        <f>IF(N909="snížená",J909,0)</f>
        <v>0</v>
      </c>
      <c r="BG909" s="143">
        <f>IF(N909="zákl. přenesená",J909,0)</f>
        <v>0</v>
      </c>
      <c r="BH909" s="143">
        <f>IF(N909="sníž. přenesená",J909,0)</f>
        <v>0</v>
      </c>
      <c r="BI909" s="143">
        <f>IF(N909="nulová",J909,0)</f>
        <v>0</v>
      </c>
      <c r="BJ909" s="16" t="s">
        <v>88</v>
      </c>
      <c r="BK909" s="143">
        <f>ROUND(I909*H909,2)</f>
        <v>0</v>
      </c>
      <c r="BL909" s="16" t="s">
        <v>135</v>
      </c>
      <c r="BM909" s="142" t="s">
        <v>712</v>
      </c>
    </row>
    <row r="910" spans="2:65" s="1" customFormat="1" ht="19.5">
      <c r="B910" s="31"/>
      <c r="D910" s="144" t="s">
        <v>137</v>
      </c>
      <c r="F910" s="145" t="s">
        <v>713</v>
      </c>
      <c r="I910" s="146"/>
      <c r="L910" s="31"/>
      <c r="M910" s="147"/>
      <c r="T910" s="55"/>
      <c r="AT910" s="16" t="s">
        <v>137</v>
      </c>
      <c r="AU910" s="16" t="s">
        <v>90</v>
      </c>
    </row>
    <row r="911" spans="2:65" s="12" customFormat="1" ht="11.25">
      <c r="B911" s="148"/>
      <c r="D911" s="144" t="s">
        <v>139</v>
      </c>
      <c r="E911" s="149" t="s">
        <v>1</v>
      </c>
      <c r="F911" s="150" t="s">
        <v>698</v>
      </c>
      <c r="H911" s="149" t="s">
        <v>1</v>
      </c>
      <c r="I911" s="151"/>
      <c r="L911" s="148"/>
      <c r="M911" s="152"/>
      <c r="T911" s="153"/>
      <c r="AT911" s="149" t="s">
        <v>139</v>
      </c>
      <c r="AU911" s="149" t="s">
        <v>90</v>
      </c>
      <c r="AV911" s="12" t="s">
        <v>88</v>
      </c>
      <c r="AW911" s="12" t="s">
        <v>36</v>
      </c>
      <c r="AX911" s="12" t="s">
        <v>80</v>
      </c>
      <c r="AY911" s="149" t="s">
        <v>128</v>
      </c>
    </row>
    <row r="912" spans="2:65" s="13" customFormat="1" ht="11.25">
      <c r="B912" s="154"/>
      <c r="D912" s="144" t="s">
        <v>139</v>
      </c>
      <c r="E912" s="155" t="s">
        <v>1</v>
      </c>
      <c r="F912" s="156" t="s">
        <v>714</v>
      </c>
      <c r="H912" s="157">
        <v>3</v>
      </c>
      <c r="I912" s="158"/>
      <c r="L912" s="154"/>
      <c r="M912" s="159"/>
      <c r="T912" s="160"/>
      <c r="AT912" s="155" t="s">
        <v>139</v>
      </c>
      <c r="AU912" s="155" t="s">
        <v>90</v>
      </c>
      <c r="AV912" s="13" t="s">
        <v>90</v>
      </c>
      <c r="AW912" s="13" t="s">
        <v>36</v>
      </c>
      <c r="AX912" s="13" t="s">
        <v>88</v>
      </c>
      <c r="AY912" s="155" t="s">
        <v>128</v>
      </c>
    </row>
    <row r="913" spans="2:65" s="1" customFormat="1" ht="24.2" customHeight="1">
      <c r="B913" s="31"/>
      <c r="C913" s="131" t="s">
        <v>715</v>
      </c>
      <c r="D913" s="131" t="s">
        <v>130</v>
      </c>
      <c r="E913" s="132" t="s">
        <v>716</v>
      </c>
      <c r="F913" s="133" t="s">
        <v>717</v>
      </c>
      <c r="G913" s="134" t="s">
        <v>133</v>
      </c>
      <c r="H913" s="135">
        <v>8.7639999999999993</v>
      </c>
      <c r="I913" s="136"/>
      <c r="J913" s="137">
        <f>ROUND(I913*H913,2)</f>
        <v>0</v>
      </c>
      <c r="K913" s="133" t="s">
        <v>134</v>
      </c>
      <c r="L913" s="31"/>
      <c r="M913" s="138" t="s">
        <v>1</v>
      </c>
      <c r="N913" s="139" t="s">
        <v>45</v>
      </c>
      <c r="P913" s="140">
        <f>O913*H913</f>
        <v>0</v>
      </c>
      <c r="Q913" s="140">
        <v>2.0140000000000002E-2</v>
      </c>
      <c r="R913" s="140">
        <f>Q913*H913</f>
        <v>0.17650695999999999</v>
      </c>
      <c r="S913" s="140">
        <v>0</v>
      </c>
      <c r="T913" s="141">
        <f>S913*H913</f>
        <v>0</v>
      </c>
      <c r="AR913" s="142" t="s">
        <v>135</v>
      </c>
      <c r="AT913" s="142" t="s">
        <v>130</v>
      </c>
      <c r="AU913" s="142" t="s">
        <v>90</v>
      </c>
      <c r="AY913" s="16" t="s">
        <v>128</v>
      </c>
      <c r="BE913" s="143">
        <f>IF(N913="základní",J913,0)</f>
        <v>0</v>
      </c>
      <c r="BF913" s="143">
        <f>IF(N913="snížená",J913,0)</f>
        <v>0</v>
      </c>
      <c r="BG913" s="143">
        <f>IF(N913="zákl. přenesená",J913,0)</f>
        <v>0</v>
      </c>
      <c r="BH913" s="143">
        <f>IF(N913="sníž. přenesená",J913,0)</f>
        <v>0</v>
      </c>
      <c r="BI913" s="143">
        <f>IF(N913="nulová",J913,0)</f>
        <v>0</v>
      </c>
      <c r="BJ913" s="16" t="s">
        <v>88</v>
      </c>
      <c r="BK913" s="143">
        <f>ROUND(I913*H913,2)</f>
        <v>0</v>
      </c>
      <c r="BL913" s="16" t="s">
        <v>135</v>
      </c>
      <c r="BM913" s="142" t="s">
        <v>718</v>
      </c>
    </row>
    <row r="914" spans="2:65" s="1" customFormat="1" ht="19.5">
      <c r="B914" s="31"/>
      <c r="D914" s="144" t="s">
        <v>137</v>
      </c>
      <c r="F914" s="145" t="s">
        <v>719</v>
      </c>
      <c r="I914" s="146"/>
      <c r="L914" s="31"/>
      <c r="M914" s="147"/>
      <c r="T914" s="55"/>
      <c r="AT914" s="16" t="s">
        <v>137</v>
      </c>
      <c r="AU914" s="16" t="s">
        <v>90</v>
      </c>
    </row>
    <row r="915" spans="2:65" s="12" customFormat="1" ht="11.25">
      <c r="B915" s="148"/>
      <c r="D915" s="144" t="s">
        <v>139</v>
      </c>
      <c r="E915" s="149" t="s">
        <v>1</v>
      </c>
      <c r="F915" s="150" t="s">
        <v>698</v>
      </c>
      <c r="H915" s="149" t="s">
        <v>1</v>
      </c>
      <c r="I915" s="151"/>
      <c r="L915" s="148"/>
      <c r="M915" s="152"/>
      <c r="T915" s="153"/>
      <c r="AT915" s="149" t="s">
        <v>139</v>
      </c>
      <c r="AU915" s="149" t="s">
        <v>90</v>
      </c>
      <c r="AV915" s="12" t="s">
        <v>88</v>
      </c>
      <c r="AW915" s="12" t="s">
        <v>36</v>
      </c>
      <c r="AX915" s="12" t="s">
        <v>80</v>
      </c>
      <c r="AY915" s="149" t="s">
        <v>128</v>
      </c>
    </row>
    <row r="916" spans="2:65" s="12" customFormat="1" ht="11.25">
      <c r="B916" s="148"/>
      <c r="D916" s="144" t="s">
        <v>139</v>
      </c>
      <c r="E916" s="149" t="s">
        <v>1</v>
      </c>
      <c r="F916" s="150" t="s">
        <v>463</v>
      </c>
      <c r="H916" s="149" t="s">
        <v>1</v>
      </c>
      <c r="I916" s="151"/>
      <c r="L916" s="148"/>
      <c r="M916" s="152"/>
      <c r="T916" s="153"/>
      <c r="AT916" s="149" t="s">
        <v>139</v>
      </c>
      <c r="AU916" s="149" t="s">
        <v>90</v>
      </c>
      <c r="AV916" s="12" t="s">
        <v>88</v>
      </c>
      <c r="AW916" s="12" t="s">
        <v>36</v>
      </c>
      <c r="AX916" s="12" t="s">
        <v>80</v>
      </c>
      <c r="AY916" s="149" t="s">
        <v>128</v>
      </c>
    </row>
    <row r="917" spans="2:65" s="13" customFormat="1" ht="11.25">
      <c r="B917" s="154"/>
      <c r="D917" s="144" t="s">
        <v>139</v>
      </c>
      <c r="E917" s="155" t="s">
        <v>1</v>
      </c>
      <c r="F917" s="156" t="s">
        <v>464</v>
      </c>
      <c r="H917" s="157">
        <v>2.484</v>
      </c>
      <c r="I917" s="158"/>
      <c r="L917" s="154"/>
      <c r="M917" s="159"/>
      <c r="T917" s="160"/>
      <c r="AT917" s="155" t="s">
        <v>139</v>
      </c>
      <c r="AU917" s="155" t="s">
        <v>90</v>
      </c>
      <c r="AV917" s="13" t="s">
        <v>90</v>
      </c>
      <c r="AW917" s="13" t="s">
        <v>36</v>
      </c>
      <c r="AX917" s="13" t="s">
        <v>80</v>
      </c>
      <c r="AY917" s="155" t="s">
        <v>128</v>
      </c>
    </row>
    <row r="918" spans="2:65" s="12" customFormat="1" ht="11.25">
      <c r="B918" s="148"/>
      <c r="D918" s="144" t="s">
        <v>139</v>
      </c>
      <c r="E918" s="149" t="s">
        <v>1</v>
      </c>
      <c r="F918" s="150" t="s">
        <v>465</v>
      </c>
      <c r="H918" s="149" t="s">
        <v>1</v>
      </c>
      <c r="I918" s="151"/>
      <c r="L918" s="148"/>
      <c r="M918" s="152"/>
      <c r="T918" s="153"/>
      <c r="AT918" s="149" t="s">
        <v>139</v>
      </c>
      <c r="AU918" s="149" t="s">
        <v>90</v>
      </c>
      <c r="AV918" s="12" t="s">
        <v>88</v>
      </c>
      <c r="AW918" s="12" t="s">
        <v>36</v>
      </c>
      <c r="AX918" s="12" t="s">
        <v>80</v>
      </c>
      <c r="AY918" s="149" t="s">
        <v>128</v>
      </c>
    </row>
    <row r="919" spans="2:65" s="13" customFormat="1" ht="11.25">
      <c r="B919" s="154"/>
      <c r="D919" s="144" t="s">
        <v>139</v>
      </c>
      <c r="E919" s="155" t="s">
        <v>1</v>
      </c>
      <c r="F919" s="156" t="s">
        <v>466</v>
      </c>
      <c r="H919" s="157">
        <v>6.28</v>
      </c>
      <c r="I919" s="158"/>
      <c r="L919" s="154"/>
      <c r="M919" s="159"/>
      <c r="T919" s="160"/>
      <c r="AT919" s="155" t="s">
        <v>139</v>
      </c>
      <c r="AU919" s="155" t="s">
        <v>90</v>
      </c>
      <c r="AV919" s="13" t="s">
        <v>90</v>
      </c>
      <c r="AW919" s="13" t="s">
        <v>36</v>
      </c>
      <c r="AX919" s="13" t="s">
        <v>80</v>
      </c>
      <c r="AY919" s="155" t="s">
        <v>128</v>
      </c>
    </row>
    <row r="920" spans="2:65" s="14" customFormat="1" ht="11.25">
      <c r="B920" s="161"/>
      <c r="D920" s="144" t="s">
        <v>139</v>
      </c>
      <c r="E920" s="162" t="s">
        <v>1</v>
      </c>
      <c r="F920" s="163" t="s">
        <v>149</v>
      </c>
      <c r="H920" s="164">
        <v>8.7639999999999993</v>
      </c>
      <c r="I920" s="165"/>
      <c r="L920" s="161"/>
      <c r="M920" s="166"/>
      <c r="T920" s="167"/>
      <c r="AT920" s="162" t="s">
        <v>139</v>
      </c>
      <c r="AU920" s="162" t="s">
        <v>90</v>
      </c>
      <c r="AV920" s="14" t="s">
        <v>135</v>
      </c>
      <c r="AW920" s="14" t="s">
        <v>36</v>
      </c>
      <c r="AX920" s="14" t="s">
        <v>88</v>
      </c>
      <c r="AY920" s="162" t="s">
        <v>128</v>
      </c>
    </row>
    <row r="921" spans="2:65" s="1" customFormat="1" ht="24.2" customHeight="1">
      <c r="B921" s="31"/>
      <c r="C921" s="131" t="s">
        <v>720</v>
      </c>
      <c r="D921" s="131" t="s">
        <v>130</v>
      </c>
      <c r="E921" s="132" t="s">
        <v>721</v>
      </c>
      <c r="F921" s="133" t="s">
        <v>722</v>
      </c>
      <c r="G921" s="134" t="s">
        <v>133</v>
      </c>
      <c r="H921" s="135">
        <v>8.7639999999999993</v>
      </c>
      <c r="I921" s="136"/>
      <c r="J921" s="137">
        <f>ROUND(I921*H921,2)</f>
        <v>0</v>
      </c>
      <c r="K921" s="133" t="s">
        <v>134</v>
      </c>
      <c r="L921" s="31"/>
      <c r="M921" s="138" t="s">
        <v>1</v>
      </c>
      <c r="N921" s="139" t="s">
        <v>45</v>
      </c>
      <c r="P921" s="140">
        <f>O921*H921</f>
        <v>0</v>
      </c>
      <c r="Q921" s="140">
        <v>0</v>
      </c>
      <c r="R921" s="140">
        <f>Q921*H921</f>
        <v>0</v>
      </c>
      <c r="S921" s="140">
        <v>0</v>
      </c>
      <c r="T921" s="141">
        <f>S921*H921</f>
        <v>0</v>
      </c>
      <c r="AR921" s="142" t="s">
        <v>135</v>
      </c>
      <c r="AT921" s="142" t="s">
        <v>130</v>
      </c>
      <c r="AU921" s="142" t="s">
        <v>90</v>
      </c>
      <c r="AY921" s="16" t="s">
        <v>128</v>
      </c>
      <c r="BE921" s="143">
        <f>IF(N921="základní",J921,0)</f>
        <v>0</v>
      </c>
      <c r="BF921" s="143">
        <f>IF(N921="snížená",J921,0)</f>
        <v>0</v>
      </c>
      <c r="BG921" s="143">
        <f>IF(N921="zákl. přenesená",J921,0)</f>
        <v>0</v>
      </c>
      <c r="BH921" s="143">
        <f>IF(N921="sníž. přenesená",J921,0)</f>
        <v>0</v>
      </c>
      <c r="BI921" s="143">
        <f>IF(N921="nulová",J921,0)</f>
        <v>0</v>
      </c>
      <c r="BJ921" s="16" t="s">
        <v>88</v>
      </c>
      <c r="BK921" s="143">
        <f>ROUND(I921*H921,2)</f>
        <v>0</v>
      </c>
      <c r="BL921" s="16" t="s">
        <v>135</v>
      </c>
      <c r="BM921" s="142" t="s">
        <v>723</v>
      </c>
    </row>
    <row r="922" spans="2:65" s="1" customFormat="1" ht="19.5">
      <c r="B922" s="31"/>
      <c r="D922" s="144" t="s">
        <v>137</v>
      </c>
      <c r="F922" s="145" t="s">
        <v>724</v>
      </c>
      <c r="I922" s="146"/>
      <c r="L922" s="31"/>
      <c r="M922" s="147"/>
      <c r="T922" s="55"/>
      <c r="AT922" s="16" t="s">
        <v>137</v>
      </c>
      <c r="AU922" s="16" t="s">
        <v>90</v>
      </c>
    </row>
    <row r="923" spans="2:65" s="12" customFormat="1" ht="11.25">
      <c r="B923" s="148"/>
      <c r="D923" s="144" t="s">
        <v>139</v>
      </c>
      <c r="E923" s="149" t="s">
        <v>1</v>
      </c>
      <c r="F923" s="150" t="s">
        <v>698</v>
      </c>
      <c r="H923" s="149" t="s">
        <v>1</v>
      </c>
      <c r="I923" s="151"/>
      <c r="L923" s="148"/>
      <c r="M923" s="152"/>
      <c r="T923" s="153"/>
      <c r="AT923" s="149" t="s">
        <v>139</v>
      </c>
      <c r="AU923" s="149" t="s">
        <v>90</v>
      </c>
      <c r="AV923" s="12" t="s">
        <v>88</v>
      </c>
      <c r="AW923" s="12" t="s">
        <v>36</v>
      </c>
      <c r="AX923" s="12" t="s">
        <v>80</v>
      </c>
      <c r="AY923" s="149" t="s">
        <v>128</v>
      </c>
    </row>
    <row r="924" spans="2:65" s="12" customFormat="1" ht="11.25">
      <c r="B924" s="148"/>
      <c r="D924" s="144" t="s">
        <v>139</v>
      </c>
      <c r="E924" s="149" t="s">
        <v>1</v>
      </c>
      <c r="F924" s="150" t="s">
        <v>463</v>
      </c>
      <c r="H924" s="149" t="s">
        <v>1</v>
      </c>
      <c r="I924" s="151"/>
      <c r="L924" s="148"/>
      <c r="M924" s="152"/>
      <c r="T924" s="153"/>
      <c r="AT924" s="149" t="s">
        <v>139</v>
      </c>
      <c r="AU924" s="149" t="s">
        <v>90</v>
      </c>
      <c r="AV924" s="12" t="s">
        <v>88</v>
      </c>
      <c r="AW924" s="12" t="s">
        <v>36</v>
      </c>
      <c r="AX924" s="12" t="s">
        <v>80</v>
      </c>
      <c r="AY924" s="149" t="s">
        <v>128</v>
      </c>
    </row>
    <row r="925" spans="2:65" s="13" customFormat="1" ht="11.25">
      <c r="B925" s="154"/>
      <c r="D925" s="144" t="s">
        <v>139</v>
      </c>
      <c r="E925" s="155" t="s">
        <v>1</v>
      </c>
      <c r="F925" s="156" t="s">
        <v>464</v>
      </c>
      <c r="H925" s="157">
        <v>2.484</v>
      </c>
      <c r="I925" s="158"/>
      <c r="L925" s="154"/>
      <c r="M925" s="159"/>
      <c r="T925" s="160"/>
      <c r="AT925" s="155" t="s">
        <v>139</v>
      </c>
      <c r="AU925" s="155" t="s">
        <v>90</v>
      </c>
      <c r="AV925" s="13" t="s">
        <v>90</v>
      </c>
      <c r="AW925" s="13" t="s">
        <v>36</v>
      </c>
      <c r="AX925" s="13" t="s">
        <v>80</v>
      </c>
      <c r="AY925" s="155" t="s">
        <v>128</v>
      </c>
    </row>
    <row r="926" spans="2:65" s="12" customFormat="1" ht="11.25">
      <c r="B926" s="148"/>
      <c r="D926" s="144" t="s">
        <v>139</v>
      </c>
      <c r="E926" s="149" t="s">
        <v>1</v>
      </c>
      <c r="F926" s="150" t="s">
        <v>465</v>
      </c>
      <c r="H926" s="149" t="s">
        <v>1</v>
      </c>
      <c r="I926" s="151"/>
      <c r="L926" s="148"/>
      <c r="M926" s="152"/>
      <c r="T926" s="153"/>
      <c r="AT926" s="149" t="s">
        <v>139</v>
      </c>
      <c r="AU926" s="149" t="s">
        <v>90</v>
      </c>
      <c r="AV926" s="12" t="s">
        <v>88</v>
      </c>
      <c r="AW926" s="12" t="s">
        <v>36</v>
      </c>
      <c r="AX926" s="12" t="s">
        <v>80</v>
      </c>
      <c r="AY926" s="149" t="s">
        <v>128</v>
      </c>
    </row>
    <row r="927" spans="2:65" s="13" customFormat="1" ht="11.25">
      <c r="B927" s="154"/>
      <c r="D927" s="144" t="s">
        <v>139</v>
      </c>
      <c r="E927" s="155" t="s">
        <v>1</v>
      </c>
      <c r="F927" s="156" t="s">
        <v>466</v>
      </c>
      <c r="H927" s="157">
        <v>6.28</v>
      </c>
      <c r="I927" s="158"/>
      <c r="L927" s="154"/>
      <c r="M927" s="159"/>
      <c r="T927" s="160"/>
      <c r="AT927" s="155" t="s">
        <v>139</v>
      </c>
      <c r="AU927" s="155" t="s">
        <v>90</v>
      </c>
      <c r="AV927" s="13" t="s">
        <v>90</v>
      </c>
      <c r="AW927" s="13" t="s">
        <v>36</v>
      </c>
      <c r="AX927" s="13" t="s">
        <v>80</v>
      </c>
      <c r="AY927" s="155" t="s">
        <v>128</v>
      </c>
    </row>
    <row r="928" spans="2:65" s="14" customFormat="1" ht="11.25">
      <c r="B928" s="161"/>
      <c r="D928" s="144" t="s">
        <v>139</v>
      </c>
      <c r="E928" s="162" t="s">
        <v>1</v>
      </c>
      <c r="F928" s="163" t="s">
        <v>149</v>
      </c>
      <c r="H928" s="164">
        <v>8.7639999999999993</v>
      </c>
      <c r="I928" s="165"/>
      <c r="L928" s="161"/>
      <c r="M928" s="166"/>
      <c r="T928" s="167"/>
      <c r="AT928" s="162" t="s">
        <v>139</v>
      </c>
      <c r="AU928" s="162" t="s">
        <v>90</v>
      </c>
      <c r="AV928" s="14" t="s">
        <v>135</v>
      </c>
      <c r="AW928" s="14" t="s">
        <v>36</v>
      </c>
      <c r="AX928" s="14" t="s">
        <v>88</v>
      </c>
      <c r="AY928" s="162" t="s">
        <v>128</v>
      </c>
    </row>
    <row r="929" spans="2:65" s="1" customFormat="1" ht="24.2" customHeight="1">
      <c r="B929" s="31"/>
      <c r="C929" s="131" t="s">
        <v>725</v>
      </c>
      <c r="D929" s="131" t="s">
        <v>130</v>
      </c>
      <c r="E929" s="132" t="s">
        <v>726</v>
      </c>
      <c r="F929" s="133" t="s">
        <v>727</v>
      </c>
      <c r="G929" s="134" t="s">
        <v>133</v>
      </c>
      <c r="H929" s="135">
        <v>8.7639999999999993</v>
      </c>
      <c r="I929" s="136"/>
      <c r="J929" s="137">
        <f>ROUND(I929*H929,2)</f>
        <v>0</v>
      </c>
      <c r="K929" s="133" t="s">
        <v>134</v>
      </c>
      <c r="L929" s="31"/>
      <c r="M929" s="138" t="s">
        <v>1</v>
      </c>
      <c r="N929" s="139" t="s">
        <v>45</v>
      </c>
      <c r="P929" s="140">
        <f>O929*H929</f>
        <v>0</v>
      </c>
      <c r="Q929" s="140">
        <v>2.0999999999999999E-3</v>
      </c>
      <c r="R929" s="140">
        <f>Q929*H929</f>
        <v>1.8404399999999998E-2</v>
      </c>
      <c r="S929" s="140">
        <v>0</v>
      </c>
      <c r="T929" s="141">
        <f>S929*H929</f>
        <v>0</v>
      </c>
      <c r="AR929" s="142" t="s">
        <v>135</v>
      </c>
      <c r="AT929" s="142" t="s">
        <v>130</v>
      </c>
      <c r="AU929" s="142" t="s">
        <v>90</v>
      </c>
      <c r="AY929" s="16" t="s">
        <v>128</v>
      </c>
      <c r="BE929" s="143">
        <f>IF(N929="základní",J929,0)</f>
        <v>0</v>
      </c>
      <c r="BF929" s="143">
        <f>IF(N929="snížená",J929,0)</f>
        <v>0</v>
      </c>
      <c r="BG929" s="143">
        <f>IF(N929="zákl. přenesená",J929,0)</f>
        <v>0</v>
      </c>
      <c r="BH929" s="143">
        <f>IF(N929="sníž. přenesená",J929,0)</f>
        <v>0</v>
      </c>
      <c r="BI929" s="143">
        <f>IF(N929="nulová",J929,0)</f>
        <v>0</v>
      </c>
      <c r="BJ929" s="16" t="s">
        <v>88</v>
      </c>
      <c r="BK929" s="143">
        <f>ROUND(I929*H929,2)</f>
        <v>0</v>
      </c>
      <c r="BL929" s="16" t="s">
        <v>135</v>
      </c>
      <c r="BM929" s="142" t="s">
        <v>728</v>
      </c>
    </row>
    <row r="930" spans="2:65" s="1" customFormat="1" ht="19.5">
      <c r="B930" s="31"/>
      <c r="D930" s="144" t="s">
        <v>137</v>
      </c>
      <c r="F930" s="145" t="s">
        <v>729</v>
      </c>
      <c r="I930" s="146"/>
      <c r="L930" s="31"/>
      <c r="M930" s="147"/>
      <c r="T930" s="55"/>
      <c r="AT930" s="16" t="s">
        <v>137</v>
      </c>
      <c r="AU930" s="16" t="s">
        <v>90</v>
      </c>
    </row>
    <row r="931" spans="2:65" s="12" customFormat="1" ht="11.25">
      <c r="B931" s="148"/>
      <c r="D931" s="144" t="s">
        <v>139</v>
      </c>
      <c r="E931" s="149" t="s">
        <v>1</v>
      </c>
      <c r="F931" s="150" t="s">
        <v>698</v>
      </c>
      <c r="H931" s="149" t="s">
        <v>1</v>
      </c>
      <c r="I931" s="151"/>
      <c r="L931" s="148"/>
      <c r="M931" s="152"/>
      <c r="T931" s="153"/>
      <c r="AT931" s="149" t="s">
        <v>139</v>
      </c>
      <c r="AU931" s="149" t="s">
        <v>90</v>
      </c>
      <c r="AV931" s="12" t="s">
        <v>88</v>
      </c>
      <c r="AW931" s="12" t="s">
        <v>36</v>
      </c>
      <c r="AX931" s="12" t="s">
        <v>80</v>
      </c>
      <c r="AY931" s="149" t="s">
        <v>128</v>
      </c>
    </row>
    <row r="932" spans="2:65" s="12" customFormat="1" ht="11.25">
      <c r="B932" s="148"/>
      <c r="D932" s="144" t="s">
        <v>139</v>
      </c>
      <c r="E932" s="149" t="s">
        <v>1</v>
      </c>
      <c r="F932" s="150" t="s">
        <v>463</v>
      </c>
      <c r="H932" s="149" t="s">
        <v>1</v>
      </c>
      <c r="I932" s="151"/>
      <c r="L932" s="148"/>
      <c r="M932" s="152"/>
      <c r="T932" s="153"/>
      <c r="AT932" s="149" t="s">
        <v>139</v>
      </c>
      <c r="AU932" s="149" t="s">
        <v>90</v>
      </c>
      <c r="AV932" s="12" t="s">
        <v>88</v>
      </c>
      <c r="AW932" s="12" t="s">
        <v>36</v>
      </c>
      <c r="AX932" s="12" t="s">
        <v>80</v>
      </c>
      <c r="AY932" s="149" t="s">
        <v>128</v>
      </c>
    </row>
    <row r="933" spans="2:65" s="13" customFormat="1" ht="11.25">
      <c r="B933" s="154"/>
      <c r="D933" s="144" t="s">
        <v>139</v>
      </c>
      <c r="E933" s="155" t="s">
        <v>1</v>
      </c>
      <c r="F933" s="156" t="s">
        <v>464</v>
      </c>
      <c r="H933" s="157">
        <v>2.484</v>
      </c>
      <c r="I933" s="158"/>
      <c r="L933" s="154"/>
      <c r="M933" s="159"/>
      <c r="T933" s="160"/>
      <c r="AT933" s="155" t="s">
        <v>139</v>
      </c>
      <c r="AU933" s="155" t="s">
        <v>90</v>
      </c>
      <c r="AV933" s="13" t="s">
        <v>90</v>
      </c>
      <c r="AW933" s="13" t="s">
        <v>36</v>
      </c>
      <c r="AX933" s="13" t="s">
        <v>80</v>
      </c>
      <c r="AY933" s="155" t="s">
        <v>128</v>
      </c>
    </row>
    <row r="934" spans="2:65" s="12" customFormat="1" ht="11.25">
      <c r="B934" s="148"/>
      <c r="D934" s="144" t="s">
        <v>139</v>
      </c>
      <c r="E934" s="149" t="s">
        <v>1</v>
      </c>
      <c r="F934" s="150" t="s">
        <v>465</v>
      </c>
      <c r="H934" s="149" t="s">
        <v>1</v>
      </c>
      <c r="I934" s="151"/>
      <c r="L934" s="148"/>
      <c r="M934" s="152"/>
      <c r="T934" s="153"/>
      <c r="AT934" s="149" t="s">
        <v>139</v>
      </c>
      <c r="AU934" s="149" t="s">
        <v>90</v>
      </c>
      <c r="AV934" s="12" t="s">
        <v>88</v>
      </c>
      <c r="AW934" s="12" t="s">
        <v>36</v>
      </c>
      <c r="AX934" s="12" t="s">
        <v>80</v>
      </c>
      <c r="AY934" s="149" t="s">
        <v>128</v>
      </c>
    </row>
    <row r="935" spans="2:65" s="13" customFormat="1" ht="11.25">
      <c r="B935" s="154"/>
      <c r="D935" s="144" t="s">
        <v>139</v>
      </c>
      <c r="E935" s="155" t="s">
        <v>1</v>
      </c>
      <c r="F935" s="156" t="s">
        <v>466</v>
      </c>
      <c r="H935" s="157">
        <v>6.28</v>
      </c>
      <c r="I935" s="158"/>
      <c r="L935" s="154"/>
      <c r="M935" s="159"/>
      <c r="T935" s="160"/>
      <c r="AT935" s="155" t="s">
        <v>139</v>
      </c>
      <c r="AU935" s="155" t="s">
        <v>90</v>
      </c>
      <c r="AV935" s="13" t="s">
        <v>90</v>
      </c>
      <c r="AW935" s="13" t="s">
        <v>36</v>
      </c>
      <c r="AX935" s="13" t="s">
        <v>80</v>
      </c>
      <c r="AY935" s="155" t="s">
        <v>128</v>
      </c>
    </row>
    <row r="936" spans="2:65" s="14" customFormat="1" ht="11.25">
      <c r="B936" s="161"/>
      <c r="D936" s="144" t="s">
        <v>139</v>
      </c>
      <c r="E936" s="162" t="s">
        <v>1</v>
      </c>
      <c r="F936" s="163" t="s">
        <v>149</v>
      </c>
      <c r="H936" s="164">
        <v>8.7639999999999993</v>
      </c>
      <c r="I936" s="165"/>
      <c r="L936" s="161"/>
      <c r="M936" s="166"/>
      <c r="T936" s="167"/>
      <c r="AT936" s="162" t="s">
        <v>139</v>
      </c>
      <c r="AU936" s="162" t="s">
        <v>90</v>
      </c>
      <c r="AV936" s="14" t="s">
        <v>135</v>
      </c>
      <c r="AW936" s="14" t="s">
        <v>36</v>
      </c>
      <c r="AX936" s="14" t="s">
        <v>88</v>
      </c>
      <c r="AY936" s="162" t="s">
        <v>128</v>
      </c>
    </row>
    <row r="937" spans="2:65" s="1" customFormat="1" ht="24.2" customHeight="1">
      <c r="B937" s="31"/>
      <c r="C937" s="131" t="s">
        <v>730</v>
      </c>
      <c r="D937" s="131" t="s">
        <v>130</v>
      </c>
      <c r="E937" s="132" t="s">
        <v>731</v>
      </c>
      <c r="F937" s="133" t="s">
        <v>732</v>
      </c>
      <c r="G937" s="134" t="s">
        <v>133</v>
      </c>
      <c r="H937" s="135">
        <v>8.7639999999999993</v>
      </c>
      <c r="I937" s="136"/>
      <c r="J937" s="137">
        <f>ROUND(I937*H937,2)</f>
        <v>0</v>
      </c>
      <c r="K937" s="133" t="s">
        <v>134</v>
      </c>
      <c r="L937" s="31"/>
      <c r="M937" s="138" t="s">
        <v>1</v>
      </c>
      <c r="N937" s="139" t="s">
        <v>45</v>
      </c>
      <c r="P937" s="140">
        <f>O937*H937</f>
        <v>0</v>
      </c>
      <c r="Q937" s="140">
        <v>0</v>
      </c>
      <c r="R937" s="140">
        <f>Q937*H937</f>
        <v>0</v>
      </c>
      <c r="S937" s="140">
        <v>0</v>
      </c>
      <c r="T937" s="141">
        <f>S937*H937</f>
        <v>0</v>
      </c>
      <c r="AR937" s="142" t="s">
        <v>135</v>
      </c>
      <c r="AT937" s="142" t="s">
        <v>130</v>
      </c>
      <c r="AU937" s="142" t="s">
        <v>90</v>
      </c>
      <c r="AY937" s="16" t="s">
        <v>128</v>
      </c>
      <c r="BE937" s="143">
        <f>IF(N937="základní",J937,0)</f>
        <v>0</v>
      </c>
      <c r="BF937" s="143">
        <f>IF(N937="snížená",J937,0)</f>
        <v>0</v>
      </c>
      <c r="BG937" s="143">
        <f>IF(N937="zákl. přenesená",J937,0)</f>
        <v>0</v>
      </c>
      <c r="BH937" s="143">
        <f>IF(N937="sníž. přenesená",J937,0)</f>
        <v>0</v>
      </c>
      <c r="BI937" s="143">
        <f>IF(N937="nulová",J937,0)</f>
        <v>0</v>
      </c>
      <c r="BJ937" s="16" t="s">
        <v>88</v>
      </c>
      <c r="BK937" s="143">
        <f>ROUND(I937*H937,2)</f>
        <v>0</v>
      </c>
      <c r="BL937" s="16" t="s">
        <v>135</v>
      </c>
      <c r="BM937" s="142" t="s">
        <v>733</v>
      </c>
    </row>
    <row r="938" spans="2:65" s="1" customFormat="1" ht="19.5">
      <c r="B938" s="31"/>
      <c r="D938" s="144" t="s">
        <v>137</v>
      </c>
      <c r="F938" s="145" t="s">
        <v>734</v>
      </c>
      <c r="I938" s="146"/>
      <c r="L938" s="31"/>
      <c r="M938" s="147"/>
      <c r="T938" s="55"/>
      <c r="AT938" s="16" t="s">
        <v>137</v>
      </c>
      <c r="AU938" s="16" t="s">
        <v>90</v>
      </c>
    </row>
    <row r="939" spans="2:65" s="12" customFormat="1" ht="11.25">
      <c r="B939" s="148"/>
      <c r="D939" s="144" t="s">
        <v>139</v>
      </c>
      <c r="E939" s="149" t="s">
        <v>1</v>
      </c>
      <c r="F939" s="150" t="s">
        <v>698</v>
      </c>
      <c r="H939" s="149" t="s">
        <v>1</v>
      </c>
      <c r="I939" s="151"/>
      <c r="L939" s="148"/>
      <c r="M939" s="152"/>
      <c r="T939" s="153"/>
      <c r="AT939" s="149" t="s">
        <v>139</v>
      </c>
      <c r="AU939" s="149" t="s">
        <v>90</v>
      </c>
      <c r="AV939" s="12" t="s">
        <v>88</v>
      </c>
      <c r="AW939" s="12" t="s">
        <v>36</v>
      </c>
      <c r="AX939" s="12" t="s">
        <v>80</v>
      </c>
      <c r="AY939" s="149" t="s">
        <v>128</v>
      </c>
    </row>
    <row r="940" spans="2:65" s="12" customFormat="1" ht="11.25">
      <c r="B940" s="148"/>
      <c r="D940" s="144" t="s">
        <v>139</v>
      </c>
      <c r="E940" s="149" t="s">
        <v>1</v>
      </c>
      <c r="F940" s="150" t="s">
        <v>463</v>
      </c>
      <c r="H940" s="149" t="s">
        <v>1</v>
      </c>
      <c r="I940" s="151"/>
      <c r="L940" s="148"/>
      <c r="M940" s="152"/>
      <c r="T940" s="153"/>
      <c r="AT940" s="149" t="s">
        <v>139</v>
      </c>
      <c r="AU940" s="149" t="s">
        <v>90</v>
      </c>
      <c r="AV940" s="12" t="s">
        <v>88</v>
      </c>
      <c r="AW940" s="12" t="s">
        <v>36</v>
      </c>
      <c r="AX940" s="12" t="s">
        <v>80</v>
      </c>
      <c r="AY940" s="149" t="s">
        <v>128</v>
      </c>
    </row>
    <row r="941" spans="2:65" s="13" customFormat="1" ht="11.25">
      <c r="B941" s="154"/>
      <c r="D941" s="144" t="s">
        <v>139</v>
      </c>
      <c r="E941" s="155" t="s">
        <v>1</v>
      </c>
      <c r="F941" s="156" t="s">
        <v>464</v>
      </c>
      <c r="H941" s="157">
        <v>2.484</v>
      </c>
      <c r="I941" s="158"/>
      <c r="L941" s="154"/>
      <c r="M941" s="159"/>
      <c r="T941" s="160"/>
      <c r="AT941" s="155" t="s">
        <v>139</v>
      </c>
      <c r="AU941" s="155" t="s">
        <v>90</v>
      </c>
      <c r="AV941" s="13" t="s">
        <v>90</v>
      </c>
      <c r="AW941" s="13" t="s">
        <v>36</v>
      </c>
      <c r="AX941" s="13" t="s">
        <v>80</v>
      </c>
      <c r="AY941" s="155" t="s">
        <v>128</v>
      </c>
    </row>
    <row r="942" spans="2:65" s="12" customFormat="1" ht="11.25">
      <c r="B942" s="148"/>
      <c r="D942" s="144" t="s">
        <v>139</v>
      </c>
      <c r="E942" s="149" t="s">
        <v>1</v>
      </c>
      <c r="F942" s="150" t="s">
        <v>465</v>
      </c>
      <c r="H942" s="149" t="s">
        <v>1</v>
      </c>
      <c r="I942" s="151"/>
      <c r="L942" s="148"/>
      <c r="M942" s="152"/>
      <c r="T942" s="153"/>
      <c r="AT942" s="149" t="s">
        <v>139</v>
      </c>
      <c r="AU942" s="149" t="s">
        <v>90</v>
      </c>
      <c r="AV942" s="12" t="s">
        <v>88</v>
      </c>
      <c r="AW942" s="12" t="s">
        <v>36</v>
      </c>
      <c r="AX942" s="12" t="s">
        <v>80</v>
      </c>
      <c r="AY942" s="149" t="s">
        <v>128</v>
      </c>
    </row>
    <row r="943" spans="2:65" s="13" customFormat="1" ht="11.25">
      <c r="B943" s="154"/>
      <c r="D943" s="144" t="s">
        <v>139</v>
      </c>
      <c r="E943" s="155" t="s">
        <v>1</v>
      </c>
      <c r="F943" s="156" t="s">
        <v>466</v>
      </c>
      <c r="H943" s="157">
        <v>6.28</v>
      </c>
      <c r="I943" s="158"/>
      <c r="L943" s="154"/>
      <c r="M943" s="159"/>
      <c r="T943" s="160"/>
      <c r="AT943" s="155" t="s">
        <v>139</v>
      </c>
      <c r="AU943" s="155" t="s">
        <v>90</v>
      </c>
      <c r="AV943" s="13" t="s">
        <v>90</v>
      </c>
      <c r="AW943" s="13" t="s">
        <v>36</v>
      </c>
      <c r="AX943" s="13" t="s">
        <v>80</v>
      </c>
      <c r="AY943" s="155" t="s">
        <v>128</v>
      </c>
    </row>
    <row r="944" spans="2:65" s="14" customFormat="1" ht="11.25">
      <c r="B944" s="161"/>
      <c r="D944" s="144" t="s">
        <v>139</v>
      </c>
      <c r="E944" s="162" t="s">
        <v>1</v>
      </c>
      <c r="F944" s="163" t="s">
        <v>149</v>
      </c>
      <c r="H944" s="164">
        <v>8.7639999999999993</v>
      </c>
      <c r="I944" s="165"/>
      <c r="L944" s="161"/>
      <c r="M944" s="166"/>
      <c r="T944" s="167"/>
      <c r="AT944" s="162" t="s">
        <v>139</v>
      </c>
      <c r="AU944" s="162" t="s">
        <v>90</v>
      </c>
      <c r="AV944" s="14" t="s">
        <v>135</v>
      </c>
      <c r="AW944" s="14" t="s">
        <v>36</v>
      </c>
      <c r="AX944" s="14" t="s">
        <v>88</v>
      </c>
      <c r="AY944" s="162" t="s">
        <v>128</v>
      </c>
    </row>
    <row r="945" spans="2:65" s="1" customFormat="1" ht="33" customHeight="1">
      <c r="B945" s="31"/>
      <c r="C945" s="131" t="s">
        <v>735</v>
      </c>
      <c r="D945" s="131" t="s">
        <v>130</v>
      </c>
      <c r="E945" s="132" t="s">
        <v>736</v>
      </c>
      <c r="F945" s="133" t="s">
        <v>737</v>
      </c>
      <c r="G945" s="134" t="s">
        <v>170</v>
      </c>
      <c r="H945" s="135">
        <v>3</v>
      </c>
      <c r="I945" s="136"/>
      <c r="J945" s="137">
        <f>ROUND(I945*H945,2)</f>
        <v>0</v>
      </c>
      <c r="K945" s="133" t="s">
        <v>134</v>
      </c>
      <c r="L945" s="31"/>
      <c r="M945" s="138" t="s">
        <v>1</v>
      </c>
      <c r="N945" s="139" t="s">
        <v>45</v>
      </c>
      <c r="P945" s="140">
        <f>O945*H945</f>
        <v>0</v>
      </c>
      <c r="Q945" s="140">
        <v>3.0599999999999998E-3</v>
      </c>
      <c r="R945" s="140">
        <f>Q945*H945</f>
        <v>9.1799999999999989E-3</v>
      </c>
      <c r="S945" s="140">
        <v>0</v>
      </c>
      <c r="T945" s="141">
        <f>S945*H945</f>
        <v>0</v>
      </c>
      <c r="AR945" s="142" t="s">
        <v>135</v>
      </c>
      <c r="AT945" s="142" t="s">
        <v>130</v>
      </c>
      <c r="AU945" s="142" t="s">
        <v>90</v>
      </c>
      <c r="AY945" s="16" t="s">
        <v>128</v>
      </c>
      <c r="BE945" s="143">
        <f>IF(N945="základní",J945,0)</f>
        <v>0</v>
      </c>
      <c r="BF945" s="143">
        <f>IF(N945="snížená",J945,0)</f>
        <v>0</v>
      </c>
      <c r="BG945" s="143">
        <f>IF(N945="zákl. přenesená",J945,0)</f>
        <v>0</v>
      </c>
      <c r="BH945" s="143">
        <f>IF(N945="sníž. přenesená",J945,0)</f>
        <v>0</v>
      </c>
      <c r="BI945" s="143">
        <f>IF(N945="nulová",J945,0)</f>
        <v>0</v>
      </c>
      <c r="BJ945" s="16" t="s">
        <v>88</v>
      </c>
      <c r="BK945" s="143">
        <f>ROUND(I945*H945,2)</f>
        <v>0</v>
      </c>
      <c r="BL945" s="16" t="s">
        <v>135</v>
      </c>
      <c r="BM945" s="142" t="s">
        <v>738</v>
      </c>
    </row>
    <row r="946" spans="2:65" s="1" customFormat="1" ht="39">
      <c r="B946" s="31"/>
      <c r="D946" s="144" t="s">
        <v>137</v>
      </c>
      <c r="F946" s="145" t="s">
        <v>739</v>
      </c>
      <c r="I946" s="146"/>
      <c r="L946" s="31"/>
      <c r="M946" s="147"/>
      <c r="T946" s="55"/>
      <c r="AT946" s="16" t="s">
        <v>137</v>
      </c>
      <c r="AU946" s="16" t="s">
        <v>90</v>
      </c>
    </row>
    <row r="947" spans="2:65" s="12" customFormat="1" ht="11.25">
      <c r="B947" s="148"/>
      <c r="D947" s="144" t="s">
        <v>139</v>
      </c>
      <c r="E947" s="149" t="s">
        <v>1</v>
      </c>
      <c r="F947" s="150" t="s">
        <v>698</v>
      </c>
      <c r="H947" s="149" t="s">
        <v>1</v>
      </c>
      <c r="I947" s="151"/>
      <c r="L947" s="148"/>
      <c r="M947" s="152"/>
      <c r="T947" s="153"/>
      <c r="AT947" s="149" t="s">
        <v>139</v>
      </c>
      <c r="AU947" s="149" t="s">
        <v>90</v>
      </c>
      <c r="AV947" s="12" t="s">
        <v>88</v>
      </c>
      <c r="AW947" s="12" t="s">
        <v>36</v>
      </c>
      <c r="AX947" s="12" t="s">
        <v>80</v>
      </c>
      <c r="AY947" s="149" t="s">
        <v>128</v>
      </c>
    </row>
    <row r="948" spans="2:65" s="13" customFormat="1" ht="11.25">
      <c r="B948" s="154"/>
      <c r="D948" s="144" t="s">
        <v>139</v>
      </c>
      <c r="E948" s="155" t="s">
        <v>1</v>
      </c>
      <c r="F948" s="156" t="s">
        <v>714</v>
      </c>
      <c r="H948" s="157">
        <v>3</v>
      </c>
      <c r="I948" s="158"/>
      <c r="L948" s="154"/>
      <c r="M948" s="159"/>
      <c r="T948" s="160"/>
      <c r="AT948" s="155" t="s">
        <v>139</v>
      </c>
      <c r="AU948" s="155" t="s">
        <v>90</v>
      </c>
      <c r="AV948" s="13" t="s">
        <v>90</v>
      </c>
      <c r="AW948" s="13" t="s">
        <v>36</v>
      </c>
      <c r="AX948" s="13" t="s">
        <v>88</v>
      </c>
      <c r="AY948" s="155" t="s">
        <v>128</v>
      </c>
    </row>
    <row r="949" spans="2:65" s="11" customFormat="1" ht="22.9" customHeight="1">
      <c r="B949" s="119"/>
      <c r="D949" s="120" t="s">
        <v>79</v>
      </c>
      <c r="E949" s="129" t="s">
        <v>740</v>
      </c>
      <c r="F949" s="129" t="s">
        <v>741</v>
      </c>
      <c r="I949" s="122"/>
      <c r="J949" s="130">
        <f>BK949</f>
        <v>0</v>
      </c>
      <c r="L949" s="119"/>
      <c r="M949" s="124"/>
      <c r="P949" s="125">
        <f>SUM(P950:P972)</f>
        <v>0</v>
      </c>
      <c r="R949" s="125">
        <f>SUM(R950:R972)</f>
        <v>0</v>
      </c>
      <c r="T949" s="126">
        <f>SUM(T950:T972)</f>
        <v>0</v>
      </c>
      <c r="AR949" s="120" t="s">
        <v>88</v>
      </c>
      <c r="AT949" s="127" t="s">
        <v>79</v>
      </c>
      <c r="AU949" s="127" t="s">
        <v>88</v>
      </c>
      <c r="AY949" s="120" t="s">
        <v>128</v>
      </c>
      <c r="BK949" s="128">
        <f>SUM(BK950:BK972)</f>
        <v>0</v>
      </c>
    </row>
    <row r="950" spans="2:65" s="1" customFormat="1" ht="24.2" customHeight="1">
      <c r="B950" s="31"/>
      <c r="C950" s="131" t="s">
        <v>742</v>
      </c>
      <c r="D950" s="131" t="s">
        <v>130</v>
      </c>
      <c r="E950" s="132" t="s">
        <v>743</v>
      </c>
      <c r="F950" s="133" t="s">
        <v>744</v>
      </c>
      <c r="G950" s="134" t="s">
        <v>291</v>
      </c>
      <c r="H950" s="135">
        <v>645.49</v>
      </c>
      <c r="I950" s="136"/>
      <c r="J950" s="137">
        <f>ROUND(I950*H950,2)</f>
        <v>0</v>
      </c>
      <c r="K950" s="133" t="s">
        <v>134</v>
      </c>
      <c r="L950" s="31"/>
      <c r="M950" s="138" t="s">
        <v>1</v>
      </c>
      <c r="N950" s="139" t="s">
        <v>45</v>
      </c>
      <c r="P950" s="140">
        <f>O950*H950</f>
        <v>0</v>
      </c>
      <c r="Q950" s="140">
        <v>0</v>
      </c>
      <c r="R950" s="140">
        <f>Q950*H950</f>
        <v>0</v>
      </c>
      <c r="S950" s="140">
        <v>0</v>
      </c>
      <c r="T950" s="141">
        <f>S950*H950</f>
        <v>0</v>
      </c>
      <c r="AR950" s="142" t="s">
        <v>135</v>
      </c>
      <c r="AT950" s="142" t="s">
        <v>130</v>
      </c>
      <c r="AU950" s="142" t="s">
        <v>90</v>
      </c>
      <c r="AY950" s="16" t="s">
        <v>128</v>
      </c>
      <c r="BE950" s="143">
        <f>IF(N950="základní",J950,0)</f>
        <v>0</v>
      </c>
      <c r="BF950" s="143">
        <f>IF(N950="snížená",J950,0)</f>
        <v>0</v>
      </c>
      <c r="BG950" s="143">
        <f>IF(N950="zákl. přenesená",J950,0)</f>
        <v>0</v>
      </c>
      <c r="BH950" s="143">
        <f>IF(N950="sníž. přenesená",J950,0)</f>
        <v>0</v>
      </c>
      <c r="BI950" s="143">
        <f>IF(N950="nulová",J950,0)</f>
        <v>0</v>
      </c>
      <c r="BJ950" s="16" t="s">
        <v>88</v>
      </c>
      <c r="BK950" s="143">
        <f>ROUND(I950*H950,2)</f>
        <v>0</v>
      </c>
      <c r="BL950" s="16" t="s">
        <v>135</v>
      </c>
      <c r="BM950" s="142" t="s">
        <v>745</v>
      </c>
    </row>
    <row r="951" spans="2:65" s="1" customFormat="1" ht="19.5">
      <c r="B951" s="31"/>
      <c r="D951" s="144" t="s">
        <v>137</v>
      </c>
      <c r="F951" s="145" t="s">
        <v>746</v>
      </c>
      <c r="I951" s="146"/>
      <c r="L951" s="31"/>
      <c r="M951" s="147"/>
      <c r="T951" s="55"/>
      <c r="AT951" s="16" t="s">
        <v>137</v>
      </c>
      <c r="AU951" s="16" t="s">
        <v>90</v>
      </c>
    </row>
    <row r="952" spans="2:65" s="1" customFormat="1" ht="24.2" customHeight="1">
      <c r="B952" s="31"/>
      <c r="C952" s="131" t="s">
        <v>747</v>
      </c>
      <c r="D952" s="131" t="s">
        <v>130</v>
      </c>
      <c r="E952" s="132" t="s">
        <v>748</v>
      </c>
      <c r="F952" s="133" t="s">
        <v>749</v>
      </c>
      <c r="G952" s="134" t="s">
        <v>291</v>
      </c>
      <c r="H952" s="135">
        <v>7100.39</v>
      </c>
      <c r="I952" s="136"/>
      <c r="J952" s="137">
        <f>ROUND(I952*H952,2)</f>
        <v>0</v>
      </c>
      <c r="K952" s="133" t="s">
        <v>134</v>
      </c>
      <c r="L952" s="31"/>
      <c r="M952" s="138" t="s">
        <v>1</v>
      </c>
      <c r="N952" s="139" t="s">
        <v>45</v>
      </c>
      <c r="P952" s="140">
        <f>O952*H952</f>
        <v>0</v>
      </c>
      <c r="Q952" s="140">
        <v>0</v>
      </c>
      <c r="R952" s="140">
        <f>Q952*H952</f>
        <v>0</v>
      </c>
      <c r="S952" s="140">
        <v>0</v>
      </c>
      <c r="T952" s="141">
        <f>S952*H952</f>
        <v>0</v>
      </c>
      <c r="AR952" s="142" t="s">
        <v>135</v>
      </c>
      <c r="AT952" s="142" t="s">
        <v>130</v>
      </c>
      <c r="AU952" s="142" t="s">
        <v>90</v>
      </c>
      <c r="AY952" s="16" t="s">
        <v>128</v>
      </c>
      <c r="BE952" s="143">
        <f>IF(N952="základní",J952,0)</f>
        <v>0</v>
      </c>
      <c r="BF952" s="143">
        <f>IF(N952="snížená",J952,0)</f>
        <v>0</v>
      </c>
      <c r="BG952" s="143">
        <f>IF(N952="zákl. přenesená",J952,0)</f>
        <v>0</v>
      </c>
      <c r="BH952" s="143">
        <f>IF(N952="sníž. přenesená",J952,0)</f>
        <v>0</v>
      </c>
      <c r="BI952" s="143">
        <f>IF(N952="nulová",J952,0)</f>
        <v>0</v>
      </c>
      <c r="BJ952" s="16" t="s">
        <v>88</v>
      </c>
      <c r="BK952" s="143">
        <f>ROUND(I952*H952,2)</f>
        <v>0</v>
      </c>
      <c r="BL952" s="16" t="s">
        <v>135</v>
      </c>
      <c r="BM952" s="142" t="s">
        <v>750</v>
      </c>
    </row>
    <row r="953" spans="2:65" s="1" customFormat="1" ht="29.25">
      <c r="B953" s="31"/>
      <c r="D953" s="144" t="s">
        <v>137</v>
      </c>
      <c r="F953" s="145" t="s">
        <v>751</v>
      </c>
      <c r="I953" s="146"/>
      <c r="L953" s="31"/>
      <c r="M953" s="147"/>
      <c r="T953" s="55"/>
      <c r="AT953" s="16" t="s">
        <v>137</v>
      </c>
      <c r="AU953" s="16" t="s">
        <v>90</v>
      </c>
    </row>
    <row r="954" spans="2:65" s="13" customFormat="1" ht="11.25">
      <c r="B954" s="154"/>
      <c r="D954" s="144" t="s">
        <v>139</v>
      </c>
      <c r="F954" s="156" t="s">
        <v>752</v>
      </c>
      <c r="H954" s="157">
        <v>7100.39</v>
      </c>
      <c r="I954" s="158"/>
      <c r="L954" s="154"/>
      <c r="M954" s="159"/>
      <c r="T954" s="160"/>
      <c r="AT954" s="155" t="s">
        <v>139</v>
      </c>
      <c r="AU954" s="155" t="s">
        <v>90</v>
      </c>
      <c r="AV954" s="13" t="s">
        <v>90</v>
      </c>
      <c r="AW954" s="13" t="s">
        <v>4</v>
      </c>
      <c r="AX954" s="13" t="s">
        <v>88</v>
      </c>
      <c r="AY954" s="155" t="s">
        <v>128</v>
      </c>
    </row>
    <row r="955" spans="2:65" s="1" customFormat="1" ht="16.5" customHeight="1">
      <c r="B955" s="31"/>
      <c r="C955" s="131" t="s">
        <v>753</v>
      </c>
      <c r="D955" s="131" t="s">
        <v>130</v>
      </c>
      <c r="E955" s="132" t="s">
        <v>754</v>
      </c>
      <c r="F955" s="133" t="s">
        <v>755</v>
      </c>
      <c r="G955" s="134" t="s">
        <v>291</v>
      </c>
      <c r="H955" s="135">
        <v>645.49</v>
      </c>
      <c r="I955" s="136"/>
      <c r="J955" s="137">
        <f>ROUND(I955*H955,2)</f>
        <v>0</v>
      </c>
      <c r="K955" s="133" t="s">
        <v>134</v>
      </c>
      <c r="L955" s="31"/>
      <c r="M955" s="138" t="s">
        <v>1</v>
      </c>
      <c r="N955" s="139" t="s">
        <v>45</v>
      </c>
      <c r="P955" s="140">
        <f>O955*H955</f>
        <v>0</v>
      </c>
      <c r="Q955" s="140">
        <v>0</v>
      </c>
      <c r="R955" s="140">
        <f>Q955*H955</f>
        <v>0</v>
      </c>
      <c r="S955" s="140">
        <v>0</v>
      </c>
      <c r="T955" s="141">
        <f>S955*H955</f>
        <v>0</v>
      </c>
      <c r="AR955" s="142" t="s">
        <v>135</v>
      </c>
      <c r="AT955" s="142" t="s">
        <v>130</v>
      </c>
      <c r="AU955" s="142" t="s">
        <v>90</v>
      </c>
      <c r="AY955" s="16" t="s">
        <v>128</v>
      </c>
      <c r="BE955" s="143">
        <f>IF(N955="základní",J955,0)</f>
        <v>0</v>
      </c>
      <c r="BF955" s="143">
        <f>IF(N955="snížená",J955,0)</f>
        <v>0</v>
      </c>
      <c r="BG955" s="143">
        <f>IF(N955="zákl. přenesená",J955,0)</f>
        <v>0</v>
      </c>
      <c r="BH955" s="143">
        <f>IF(N955="sníž. přenesená",J955,0)</f>
        <v>0</v>
      </c>
      <c r="BI955" s="143">
        <f>IF(N955="nulová",J955,0)</f>
        <v>0</v>
      </c>
      <c r="BJ955" s="16" t="s">
        <v>88</v>
      </c>
      <c r="BK955" s="143">
        <f>ROUND(I955*H955,2)</f>
        <v>0</v>
      </c>
      <c r="BL955" s="16" t="s">
        <v>135</v>
      </c>
      <c r="BM955" s="142" t="s">
        <v>756</v>
      </c>
    </row>
    <row r="956" spans="2:65" s="1" customFormat="1" ht="11.25">
      <c r="B956" s="31"/>
      <c r="D956" s="144" t="s">
        <v>137</v>
      </c>
      <c r="F956" s="145" t="s">
        <v>755</v>
      </c>
      <c r="I956" s="146"/>
      <c r="L956" s="31"/>
      <c r="M956" s="147"/>
      <c r="T956" s="55"/>
      <c r="AT956" s="16" t="s">
        <v>137</v>
      </c>
      <c r="AU956" s="16" t="s">
        <v>90</v>
      </c>
    </row>
    <row r="957" spans="2:65" s="1" customFormat="1" ht="33" customHeight="1">
      <c r="B957" s="31"/>
      <c r="C957" s="131" t="s">
        <v>757</v>
      </c>
      <c r="D957" s="131" t="s">
        <v>130</v>
      </c>
      <c r="E957" s="132" t="s">
        <v>758</v>
      </c>
      <c r="F957" s="133" t="s">
        <v>759</v>
      </c>
      <c r="G957" s="134" t="s">
        <v>291</v>
      </c>
      <c r="H957" s="135">
        <v>325.536</v>
      </c>
      <c r="I957" s="136"/>
      <c r="J957" s="137">
        <f>ROUND(I957*H957,2)</f>
        <v>0</v>
      </c>
      <c r="K957" s="133" t="s">
        <v>134</v>
      </c>
      <c r="L957" s="31"/>
      <c r="M957" s="138" t="s">
        <v>1</v>
      </c>
      <c r="N957" s="139" t="s">
        <v>45</v>
      </c>
      <c r="P957" s="140">
        <f>O957*H957</f>
        <v>0</v>
      </c>
      <c r="Q957" s="140">
        <v>0</v>
      </c>
      <c r="R957" s="140">
        <f>Q957*H957</f>
        <v>0</v>
      </c>
      <c r="S957" s="140">
        <v>0</v>
      </c>
      <c r="T957" s="141">
        <f>S957*H957</f>
        <v>0</v>
      </c>
      <c r="AR957" s="142" t="s">
        <v>135</v>
      </c>
      <c r="AT957" s="142" t="s">
        <v>130</v>
      </c>
      <c r="AU957" s="142" t="s">
        <v>90</v>
      </c>
      <c r="AY957" s="16" t="s">
        <v>128</v>
      </c>
      <c r="BE957" s="143">
        <f>IF(N957="základní",J957,0)</f>
        <v>0</v>
      </c>
      <c r="BF957" s="143">
        <f>IF(N957="snížená",J957,0)</f>
        <v>0</v>
      </c>
      <c r="BG957" s="143">
        <f>IF(N957="zákl. přenesená",J957,0)</f>
        <v>0</v>
      </c>
      <c r="BH957" s="143">
        <f>IF(N957="sníž. přenesená",J957,0)</f>
        <v>0</v>
      </c>
      <c r="BI957" s="143">
        <f>IF(N957="nulová",J957,0)</f>
        <v>0</v>
      </c>
      <c r="BJ957" s="16" t="s">
        <v>88</v>
      </c>
      <c r="BK957" s="143">
        <f>ROUND(I957*H957,2)</f>
        <v>0</v>
      </c>
      <c r="BL957" s="16" t="s">
        <v>135</v>
      </c>
      <c r="BM957" s="142" t="s">
        <v>760</v>
      </c>
    </row>
    <row r="958" spans="2:65" s="1" customFormat="1" ht="19.5">
      <c r="B958" s="31"/>
      <c r="D958" s="144" t="s">
        <v>137</v>
      </c>
      <c r="F958" s="145" t="s">
        <v>759</v>
      </c>
      <c r="I958" s="146"/>
      <c r="L958" s="31"/>
      <c r="M958" s="147"/>
      <c r="T958" s="55"/>
      <c r="AT958" s="16" t="s">
        <v>137</v>
      </c>
      <c r="AU958" s="16" t="s">
        <v>90</v>
      </c>
    </row>
    <row r="959" spans="2:65" s="13" customFormat="1" ht="11.25">
      <c r="B959" s="154"/>
      <c r="D959" s="144" t="s">
        <v>139</v>
      </c>
      <c r="E959" s="155" t="s">
        <v>1</v>
      </c>
      <c r="F959" s="156" t="s">
        <v>761</v>
      </c>
      <c r="H959" s="157">
        <v>325.536</v>
      </c>
      <c r="I959" s="158"/>
      <c r="L959" s="154"/>
      <c r="M959" s="159"/>
      <c r="T959" s="160"/>
      <c r="AT959" s="155" t="s">
        <v>139</v>
      </c>
      <c r="AU959" s="155" t="s">
        <v>90</v>
      </c>
      <c r="AV959" s="13" t="s">
        <v>90</v>
      </c>
      <c r="AW959" s="13" t="s">
        <v>36</v>
      </c>
      <c r="AX959" s="13" t="s">
        <v>80</v>
      </c>
      <c r="AY959" s="155" t="s">
        <v>128</v>
      </c>
    </row>
    <row r="960" spans="2:65" s="14" customFormat="1" ht="11.25">
      <c r="B960" s="161"/>
      <c r="D960" s="144" t="s">
        <v>139</v>
      </c>
      <c r="E960" s="162" t="s">
        <v>1</v>
      </c>
      <c r="F960" s="163" t="s">
        <v>149</v>
      </c>
      <c r="H960" s="164">
        <v>325.536</v>
      </c>
      <c r="I960" s="165"/>
      <c r="L960" s="161"/>
      <c r="M960" s="166"/>
      <c r="T960" s="167"/>
      <c r="AT960" s="162" t="s">
        <v>139</v>
      </c>
      <c r="AU960" s="162" t="s">
        <v>90</v>
      </c>
      <c r="AV960" s="14" t="s">
        <v>135</v>
      </c>
      <c r="AW960" s="14" t="s">
        <v>36</v>
      </c>
      <c r="AX960" s="14" t="s">
        <v>88</v>
      </c>
      <c r="AY960" s="162" t="s">
        <v>128</v>
      </c>
    </row>
    <row r="961" spans="2:65" s="1" customFormat="1" ht="33" customHeight="1">
      <c r="B961" s="31"/>
      <c r="C961" s="131" t="s">
        <v>762</v>
      </c>
      <c r="D961" s="131" t="s">
        <v>130</v>
      </c>
      <c r="E961" s="132" t="s">
        <v>763</v>
      </c>
      <c r="F961" s="133" t="s">
        <v>764</v>
      </c>
      <c r="G961" s="134" t="s">
        <v>291</v>
      </c>
      <c r="H961" s="135">
        <v>111.90300000000001</v>
      </c>
      <c r="I961" s="136"/>
      <c r="J961" s="137">
        <f>ROUND(I961*H961,2)</f>
        <v>0</v>
      </c>
      <c r="K961" s="133" t="s">
        <v>134</v>
      </c>
      <c r="L961" s="31"/>
      <c r="M961" s="138" t="s">
        <v>1</v>
      </c>
      <c r="N961" s="139" t="s">
        <v>45</v>
      </c>
      <c r="P961" s="140">
        <f>O961*H961</f>
        <v>0</v>
      </c>
      <c r="Q961" s="140">
        <v>0</v>
      </c>
      <c r="R961" s="140">
        <f>Q961*H961</f>
        <v>0</v>
      </c>
      <c r="S961" s="140">
        <v>0</v>
      </c>
      <c r="T961" s="141">
        <f>S961*H961</f>
        <v>0</v>
      </c>
      <c r="AR961" s="142" t="s">
        <v>135</v>
      </c>
      <c r="AT961" s="142" t="s">
        <v>130</v>
      </c>
      <c r="AU961" s="142" t="s">
        <v>90</v>
      </c>
      <c r="AY961" s="16" t="s">
        <v>128</v>
      </c>
      <c r="BE961" s="143">
        <f>IF(N961="základní",J961,0)</f>
        <v>0</v>
      </c>
      <c r="BF961" s="143">
        <f>IF(N961="snížená",J961,0)</f>
        <v>0</v>
      </c>
      <c r="BG961" s="143">
        <f>IF(N961="zákl. přenesená",J961,0)</f>
        <v>0</v>
      </c>
      <c r="BH961" s="143">
        <f>IF(N961="sníž. přenesená",J961,0)</f>
        <v>0</v>
      </c>
      <c r="BI961" s="143">
        <f>IF(N961="nulová",J961,0)</f>
        <v>0</v>
      </c>
      <c r="BJ961" s="16" t="s">
        <v>88</v>
      </c>
      <c r="BK961" s="143">
        <f>ROUND(I961*H961,2)</f>
        <v>0</v>
      </c>
      <c r="BL961" s="16" t="s">
        <v>135</v>
      </c>
      <c r="BM961" s="142" t="s">
        <v>765</v>
      </c>
    </row>
    <row r="962" spans="2:65" s="1" customFormat="1" ht="19.5">
      <c r="B962" s="31"/>
      <c r="D962" s="144" t="s">
        <v>137</v>
      </c>
      <c r="F962" s="145" t="s">
        <v>764</v>
      </c>
      <c r="I962" s="146"/>
      <c r="L962" s="31"/>
      <c r="M962" s="147"/>
      <c r="T962" s="55"/>
      <c r="AT962" s="16" t="s">
        <v>137</v>
      </c>
      <c r="AU962" s="16" t="s">
        <v>90</v>
      </c>
    </row>
    <row r="963" spans="2:65" s="13" customFormat="1" ht="11.25">
      <c r="B963" s="154"/>
      <c r="D963" s="144" t="s">
        <v>139</v>
      </c>
      <c r="E963" s="155" t="s">
        <v>1</v>
      </c>
      <c r="F963" s="156" t="s">
        <v>766</v>
      </c>
      <c r="H963" s="157">
        <v>111.90300000000001</v>
      </c>
      <c r="I963" s="158"/>
      <c r="L963" s="154"/>
      <c r="M963" s="159"/>
      <c r="T963" s="160"/>
      <c r="AT963" s="155" t="s">
        <v>139</v>
      </c>
      <c r="AU963" s="155" t="s">
        <v>90</v>
      </c>
      <c r="AV963" s="13" t="s">
        <v>90</v>
      </c>
      <c r="AW963" s="13" t="s">
        <v>36</v>
      </c>
      <c r="AX963" s="13" t="s">
        <v>80</v>
      </c>
      <c r="AY963" s="155" t="s">
        <v>128</v>
      </c>
    </row>
    <row r="964" spans="2:65" s="14" customFormat="1" ht="11.25">
      <c r="B964" s="161"/>
      <c r="D964" s="144" t="s">
        <v>139</v>
      </c>
      <c r="E964" s="162" t="s">
        <v>1</v>
      </c>
      <c r="F964" s="163" t="s">
        <v>149</v>
      </c>
      <c r="H964" s="164">
        <v>111.90300000000001</v>
      </c>
      <c r="I964" s="165"/>
      <c r="L964" s="161"/>
      <c r="M964" s="166"/>
      <c r="T964" s="167"/>
      <c r="AT964" s="162" t="s">
        <v>139</v>
      </c>
      <c r="AU964" s="162" t="s">
        <v>90</v>
      </c>
      <c r="AV964" s="14" t="s">
        <v>135</v>
      </c>
      <c r="AW964" s="14" t="s">
        <v>36</v>
      </c>
      <c r="AX964" s="14" t="s">
        <v>88</v>
      </c>
      <c r="AY964" s="162" t="s">
        <v>128</v>
      </c>
    </row>
    <row r="965" spans="2:65" s="1" customFormat="1" ht="24.2" customHeight="1">
      <c r="B965" s="31"/>
      <c r="C965" s="131" t="s">
        <v>767</v>
      </c>
      <c r="D965" s="131" t="s">
        <v>130</v>
      </c>
      <c r="E965" s="132" t="s">
        <v>768</v>
      </c>
      <c r="F965" s="133" t="s">
        <v>290</v>
      </c>
      <c r="G965" s="134" t="s">
        <v>291</v>
      </c>
      <c r="H965" s="135">
        <v>207.49600000000001</v>
      </c>
      <c r="I965" s="136"/>
      <c r="J965" s="137">
        <f>ROUND(I965*H965,2)</f>
        <v>0</v>
      </c>
      <c r="K965" s="133" t="s">
        <v>134</v>
      </c>
      <c r="L965" s="31"/>
      <c r="M965" s="138" t="s">
        <v>1</v>
      </c>
      <c r="N965" s="139" t="s">
        <v>45</v>
      </c>
      <c r="P965" s="140">
        <f>O965*H965</f>
        <v>0</v>
      </c>
      <c r="Q965" s="140">
        <v>0</v>
      </c>
      <c r="R965" s="140">
        <f>Q965*H965</f>
        <v>0</v>
      </c>
      <c r="S965" s="140">
        <v>0</v>
      </c>
      <c r="T965" s="141">
        <f>S965*H965</f>
        <v>0</v>
      </c>
      <c r="AR965" s="142" t="s">
        <v>135</v>
      </c>
      <c r="AT965" s="142" t="s">
        <v>130</v>
      </c>
      <c r="AU965" s="142" t="s">
        <v>90</v>
      </c>
      <c r="AY965" s="16" t="s">
        <v>128</v>
      </c>
      <c r="BE965" s="143">
        <f>IF(N965="základní",J965,0)</f>
        <v>0</v>
      </c>
      <c r="BF965" s="143">
        <f>IF(N965="snížená",J965,0)</f>
        <v>0</v>
      </c>
      <c r="BG965" s="143">
        <f>IF(N965="zákl. přenesená",J965,0)</f>
        <v>0</v>
      </c>
      <c r="BH965" s="143">
        <f>IF(N965="sníž. přenesená",J965,0)</f>
        <v>0</v>
      </c>
      <c r="BI965" s="143">
        <f>IF(N965="nulová",J965,0)</f>
        <v>0</v>
      </c>
      <c r="BJ965" s="16" t="s">
        <v>88</v>
      </c>
      <c r="BK965" s="143">
        <f>ROUND(I965*H965,2)</f>
        <v>0</v>
      </c>
      <c r="BL965" s="16" t="s">
        <v>135</v>
      </c>
      <c r="BM965" s="142" t="s">
        <v>769</v>
      </c>
    </row>
    <row r="966" spans="2:65" s="1" customFormat="1" ht="19.5">
      <c r="B966" s="31"/>
      <c r="D966" s="144" t="s">
        <v>137</v>
      </c>
      <c r="F966" s="145" t="s">
        <v>290</v>
      </c>
      <c r="I966" s="146"/>
      <c r="L966" s="31"/>
      <c r="M966" s="147"/>
      <c r="T966" s="55"/>
      <c r="AT966" s="16" t="s">
        <v>137</v>
      </c>
      <c r="AU966" s="16" t="s">
        <v>90</v>
      </c>
    </row>
    <row r="967" spans="2:65" s="13" customFormat="1" ht="11.25">
      <c r="B967" s="154"/>
      <c r="D967" s="144" t="s">
        <v>139</v>
      </c>
      <c r="E967" s="155" t="s">
        <v>1</v>
      </c>
      <c r="F967" s="156" t="s">
        <v>770</v>
      </c>
      <c r="H967" s="157">
        <v>207.49600000000001</v>
      </c>
      <c r="I967" s="158"/>
      <c r="L967" s="154"/>
      <c r="M967" s="159"/>
      <c r="T967" s="160"/>
      <c r="AT967" s="155" t="s">
        <v>139</v>
      </c>
      <c r="AU967" s="155" t="s">
        <v>90</v>
      </c>
      <c r="AV967" s="13" t="s">
        <v>90</v>
      </c>
      <c r="AW967" s="13" t="s">
        <v>36</v>
      </c>
      <c r="AX967" s="13" t="s">
        <v>80</v>
      </c>
      <c r="AY967" s="155" t="s">
        <v>128</v>
      </c>
    </row>
    <row r="968" spans="2:65" s="14" customFormat="1" ht="11.25">
      <c r="B968" s="161"/>
      <c r="D968" s="144" t="s">
        <v>139</v>
      </c>
      <c r="E968" s="162" t="s">
        <v>1</v>
      </c>
      <c r="F968" s="163" t="s">
        <v>149</v>
      </c>
      <c r="H968" s="164">
        <v>207.49600000000001</v>
      </c>
      <c r="I968" s="165"/>
      <c r="L968" s="161"/>
      <c r="M968" s="166"/>
      <c r="T968" s="167"/>
      <c r="AT968" s="162" t="s">
        <v>139</v>
      </c>
      <c r="AU968" s="162" t="s">
        <v>90</v>
      </c>
      <c r="AV968" s="14" t="s">
        <v>135</v>
      </c>
      <c r="AW968" s="14" t="s">
        <v>36</v>
      </c>
      <c r="AX968" s="14" t="s">
        <v>88</v>
      </c>
      <c r="AY968" s="162" t="s">
        <v>128</v>
      </c>
    </row>
    <row r="969" spans="2:65" s="1" customFormat="1" ht="16.5" customHeight="1">
      <c r="B969" s="31"/>
      <c r="C969" s="131" t="s">
        <v>771</v>
      </c>
      <c r="D969" s="131" t="s">
        <v>130</v>
      </c>
      <c r="E969" s="132" t="s">
        <v>772</v>
      </c>
      <c r="F969" s="133" t="s">
        <v>773</v>
      </c>
      <c r="G969" s="134" t="s">
        <v>291</v>
      </c>
      <c r="H969" s="135">
        <v>0.6</v>
      </c>
      <c r="I969" s="136"/>
      <c r="J969" s="137">
        <f>ROUND(I969*H969,2)</f>
        <v>0</v>
      </c>
      <c r="K969" s="133" t="s">
        <v>1</v>
      </c>
      <c r="L969" s="31"/>
      <c r="M969" s="138" t="s">
        <v>1</v>
      </c>
      <c r="N969" s="139" t="s">
        <v>45</v>
      </c>
      <c r="P969" s="140">
        <f>O969*H969</f>
        <v>0</v>
      </c>
      <c r="Q969" s="140">
        <v>0</v>
      </c>
      <c r="R969" s="140">
        <f>Q969*H969</f>
        <v>0</v>
      </c>
      <c r="S969" s="140">
        <v>0</v>
      </c>
      <c r="T969" s="141">
        <f>S969*H969</f>
        <v>0</v>
      </c>
      <c r="AR969" s="142" t="s">
        <v>135</v>
      </c>
      <c r="AT969" s="142" t="s">
        <v>130</v>
      </c>
      <c r="AU969" s="142" t="s">
        <v>90</v>
      </c>
      <c r="AY969" s="16" t="s">
        <v>128</v>
      </c>
      <c r="BE969" s="143">
        <f>IF(N969="základní",J969,0)</f>
        <v>0</v>
      </c>
      <c r="BF969" s="143">
        <f>IF(N969="snížená",J969,0)</f>
        <v>0</v>
      </c>
      <c r="BG969" s="143">
        <f>IF(N969="zákl. přenesená",J969,0)</f>
        <v>0</v>
      </c>
      <c r="BH969" s="143">
        <f>IF(N969="sníž. přenesená",J969,0)</f>
        <v>0</v>
      </c>
      <c r="BI969" s="143">
        <f>IF(N969="nulová",J969,0)</f>
        <v>0</v>
      </c>
      <c r="BJ969" s="16" t="s">
        <v>88</v>
      </c>
      <c r="BK969" s="143">
        <f>ROUND(I969*H969,2)</f>
        <v>0</v>
      </c>
      <c r="BL969" s="16" t="s">
        <v>135</v>
      </c>
      <c r="BM969" s="142" t="s">
        <v>774</v>
      </c>
    </row>
    <row r="970" spans="2:65" s="1" customFormat="1" ht="11.25">
      <c r="B970" s="31"/>
      <c r="D970" s="144" t="s">
        <v>137</v>
      </c>
      <c r="F970" s="145" t="s">
        <v>773</v>
      </c>
      <c r="I970" s="146"/>
      <c r="L970" s="31"/>
      <c r="M970" s="147"/>
      <c r="T970" s="55"/>
      <c r="AT970" s="16" t="s">
        <v>137</v>
      </c>
      <c r="AU970" s="16" t="s">
        <v>90</v>
      </c>
    </row>
    <row r="971" spans="2:65" s="13" customFormat="1" ht="11.25">
      <c r="B971" s="154"/>
      <c r="D971" s="144" t="s">
        <v>139</v>
      </c>
      <c r="E971" s="155" t="s">
        <v>1</v>
      </c>
      <c r="F971" s="156" t="s">
        <v>775</v>
      </c>
      <c r="H971" s="157">
        <v>0.6</v>
      </c>
      <c r="I971" s="158"/>
      <c r="L971" s="154"/>
      <c r="M971" s="159"/>
      <c r="T971" s="160"/>
      <c r="AT971" s="155" t="s">
        <v>139</v>
      </c>
      <c r="AU971" s="155" t="s">
        <v>90</v>
      </c>
      <c r="AV971" s="13" t="s">
        <v>90</v>
      </c>
      <c r="AW971" s="13" t="s">
        <v>36</v>
      </c>
      <c r="AX971" s="13" t="s">
        <v>80</v>
      </c>
      <c r="AY971" s="155" t="s">
        <v>128</v>
      </c>
    </row>
    <row r="972" spans="2:65" s="14" customFormat="1" ht="11.25">
      <c r="B972" s="161"/>
      <c r="D972" s="144" t="s">
        <v>139</v>
      </c>
      <c r="E972" s="162" t="s">
        <v>1</v>
      </c>
      <c r="F972" s="163" t="s">
        <v>149</v>
      </c>
      <c r="H972" s="164">
        <v>0.6</v>
      </c>
      <c r="I972" s="165"/>
      <c r="L972" s="161"/>
      <c r="M972" s="166"/>
      <c r="T972" s="167"/>
      <c r="AT972" s="162" t="s">
        <v>139</v>
      </c>
      <c r="AU972" s="162" t="s">
        <v>90</v>
      </c>
      <c r="AV972" s="14" t="s">
        <v>135</v>
      </c>
      <c r="AW972" s="14" t="s">
        <v>36</v>
      </c>
      <c r="AX972" s="14" t="s">
        <v>88</v>
      </c>
      <c r="AY972" s="162" t="s">
        <v>128</v>
      </c>
    </row>
    <row r="973" spans="2:65" s="11" customFormat="1" ht="22.9" customHeight="1">
      <c r="B973" s="119"/>
      <c r="D973" s="120" t="s">
        <v>79</v>
      </c>
      <c r="E973" s="129" t="s">
        <v>776</v>
      </c>
      <c r="F973" s="129" t="s">
        <v>777</v>
      </c>
      <c r="I973" s="122"/>
      <c r="J973" s="130">
        <f>BK973</f>
        <v>0</v>
      </c>
      <c r="L973" s="119"/>
      <c r="M973" s="124"/>
      <c r="P973" s="125">
        <f>SUM(P974:P975)</f>
        <v>0</v>
      </c>
      <c r="R973" s="125">
        <f>SUM(R974:R975)</f>
        <v>0</v>
      </c>
      <c r="T973" s="126">
        <f>SUM(T974:T975)</f>
        <v>0</v>
      </c>
      <c r="AR973" s="120" t="s">
        <v>88</v>
      </c>
      <c r="AT973" s="127" t="s">
        <v>79</v>
      </c>
      <c r="AU973" s="127" t="s">
        <v>88</v>
      </c>
      <c r="AY973" s="120" t="s">
        <v>128</v>
      </c>
      <c r="BK973" s="128">
        <f>SUM(BK974:BK975)</f>
        <v>0</v>
      </c>
    </row>
    <row r="974" spans="2:65" s="1" customFormat="1" ht="24.2" customHeight="1">
      <c r="B974" s="31"/>
      <c r="C974" s="131" t="s">
        <v>778</v>
      </c>
      <c r="D974" s="131" t="s">
        <v>130</v>
      </c>
      <c r="E974" s="132" t="s">
        <v>779</v>
      </c>
      <c r="F974" s="133" t="s">
        <v>780</v>
      </c>
      <c r="G974" s="134" t="s">
        <v>291</v>
      </c>
      <c r="H974" s="135">
        <v>1416.94</v>
      </c>
      <c r="I974" s="136"/>
      <c r="J974" s="137">
        <f>ROUND(I974*H974,2)</f>
        <v>0</v>
      </c>
      <c r="K974" s="133" t="s">
        <v>134</v>
      </c>
      <c r="L974" s="31"/>
      <c r="M974" s="138" t="s">
        <v>1</v>
      </c>
      <c r="N974" s="139" t="s">
        <v>45</v>
      </c>
      <c r="P974" s="140">
        <f>O974*H974</f>
        <v>0</v>
      </c>
      <c r="Q974" s="140">
        <v>0</v>
      </c>
      <c r="R974" s="140">
        <f>Q974*H974</f>
        <v>0</v>
      </c>
      <c r="S974" s="140">
        <v>0</v>
      </c>
      <c r="T974" s="141">
        <f>S974*H974</f>
        <v>0</v>
      </c>
      <c r="AR974" s="142" t="s">
        <v>135</v>
      </c>
      <c r="AT974" s="142" t="s">
        <v>130</v>
      </c>
      <c r="AU974" s="142" t="s">
        <v>90</v>
      </c>
      <c r="AY974" s="16" t="s">
        <v>128</v>
      </c>
      <c r="BE974" s="143">
        <f>IF(N974="základní",J974,0)</f>
        <v>0</v>
      </c>
      <c r="BF974" s="143">
        <f>IF(N974="snížená",J974,0)</f>
        <v>0</v>
      </c>
      <c r="BG974" s="143">
        <f>IF(N974="zákl. přenesená",J974,0)</f>
        <v>0</v>
      </c>
      <c r="BH974" s="143">
        <f>IF(N974="sníž. přenesená",J974,0)</f>
        <v>0</v>
      </c>
      <c r="BI974" s="143">
        <f>IF(N974="nulová",J974,0)</f>
        <v>0</v>
      </c>
      <c r="BJ974" s="16" t="s">
        <v>88</v>
      </c>
      <c r="BK974" s="143">
        <f>ROUND(I974*H974,2)</f>
        <v>0</v>
      </c>
      <c r="BL974" s="16" t="s">
        <v>135</v>
      </c>
      <c r="BM974" s="142" t="s">
        <v>781</v>
      </c>
    </row>
    <row r="975" spans="2:65" s="1" customFormat="1" ht="11.25">
      <c r="B975" s="31"/>
      <c r="D975" s="144" t="s">
        <v>137</v>
      </c>
      <c r="F975" s="145" t="s">
        <v>780</v>
      </c>
      <c r="I975" s="146"/>
      <c r="L975" s="31"/>
      <c r="M975" s="178"/>
      <c r="N975" s="179"/>
      <c r="O975" s="179"/>
      <c r="P975" s="179"/>
      <c r="Q975" s="179"/>
      <c r="R975" s="179"/>
      <c r="S975" s="179"/>
      <c r="T975" s="180"/>
      <c r="AT975" s="16" t="s">
        <v>137</v>
      </c>
      <c r="AU975" s="16" t="s">
        <v>90</v>
      </c>
    </row>
    <row r="976" spans="2:65" s="1" customFormat="1" ht="6.95" customHeight="1">
      <c r="B976" s="43"/>
      <c r="C976" s="44"/>
      <c r="D976" s="44"/>
      <c r="E976" s="44"/>
      <c r="F976" s="44"/>
      <c r="G976" s="44"/>
      <c r="H976" s="44"/>
      <c r="I976" s="44"/>
      <c r="J976" s="44"/>
      <c r="K976" s="44"/>
      <c r="L976" s="31"/>
    </row>
  </sheetData>
  <sheetProtection algorithmName="SHA-512" hashValue="SzMSz93FJCgKmtwsDo4BBQ7jJ86TvX3+LjiIbaFxZxuFplOrCiC5zJr5X3+0LORRgD3hESQGA6c1Xl9idoBNqQ==" saltValue="cZG6CdU6LOW6d/i8ZyMu4FTxkFVdhZr0XPaaWqJSDRhDl8eIOOE/tFynTpjF7yM1hO+rxmrberGGjI2zlM/t7A==" spinCount="100000" sheet="1" objects="1" scenarios="1" formatColumns="0" formatRows="0" autoFilter="0"/>
  <autoFilter ref="C126:K975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74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AT2" s="16" t="s">
        <v>93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90</v>
      </c>
    </row>
    <row r="4" spans="2:46" ht="24.95" customHeight="1">
      <c r="B4" s="19"/>
      <c r="D4" s="20" t="s">
        <v>94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19" t="str">
        <f>'Rekapitulace stavby'!K6</f>
        <v>Pardubice, JUDr. Krpaty - kanalizace a vodovod I. etapa</v>
      </c>
      <c r="F7" s="220"/>
      <c r="G7" s="220"/>
      <c r="H7" s="220"/>
      <c r="L7" s="19"/>
    </row>
    <row r="8" spans="2:46" s="1" customFormat="1" ht="12" customHeight="1">
      <c r="B8" s="31"/>
      <c r="D8" s="26" t="s">
        <v>95</v>
      </c>
      <c r="L8" s="31"/>
    </row>
    <row r="9" spans="2:46" s="1" customFormat="1" ht="16.5" customHeight="1">
      <c r="B9" s="31"/>
      <c r="E9" s="200" t="s">
        <v>782</v>
      </c>
      <c r="F9" s="221"/>
      <c r="G9" s="221"/>
      <c r="H9" s="221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11. 9. 2023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2" t="str">
        <f>'Rekapitulace stavby'!E14</f>
        <v>Vyplň údaj</v>
      </c>
      <c r="F18" s="184"/>
      <c r="G18" s="184"/>
      <c r="H18" s="184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28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38</v>
      </c>
      <c r="I24" s="26" t="s">
        <v>28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8"/>
      <c r="E27" s="189" t="s">
        <v>1</v>
      </c>
      <c r="F27" s="189"/>
      <c r="G27" s="189"/>
      <c r="H27" s="189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40</v>
      </c>
      <c r="J30" s="65">
        <f>ROUND(J125,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4" t="s">
        <v>44</v>
      </c>
      <c r="E33" s="26" t="s">
        <v>45</v>
      </c>
      <c r="F33" s="90">
        <f>ROUND((SUM(BE125:BE747)),  2)</f>
        <v>0</v>
      </c>
      <c r="I33" s="91">
        <v>0.21</v>
      </c>
      <c r="J33" s="90">
        <f>ROUND(((SUM(BE125:BE747))*I33),  2)</f>
        <v>0</v>
      </c>
      <c r="L33" s="31"/>
    </row>
    <row r="34" spans="2:12" s="1" customFormat="1" ht="14.45" customHeight="1">
      <c r="B34" s="31"/>
      <c r="E34" s="26" t="s">
        <v>46</v>
      </c>
      <c r="F34" s="90">
        <f>ROUND((SUM(BF125:BF747)),  2)</f>
        <v>0</v>
      </c>
      <c r="I34" s="91">
        <v>0.15</v>
      </c>
      <c r="J34" s="90">
        <f>ROUND(((SUM(BF125:BF747))*I34),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90">
        <f>ROUND((SUM(BG125:BG747)),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90">
        <f>ROUND((SUM(BH125:BH747)),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90">
        <f>ROUND((SUM(BI125:BI747)),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50</v>
      </c>
      <c r="E39" s="56"/>
      <c r="F39" s="56"/>
      <c r="G39" s="94" t="s">
        <v>51</v>
      </c>
      <c r="H39" s="95" t="s">
        <v>52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98" t="s">
        <v>56</v>
      </c>
      <c r="G61" s="42" t="s">
        <v>55</v>
      </c>
      <c r="H61" s="33"/>
      <c r="I61" s="33"/>
      <c r="J61" s="99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98" t="s">
        <v>56</v>
      </c>
      <c r="G76" s="42" t="s">
        <v>55</v>
      </c>
      <c r="H76" s="33"/>
      <c r="I76" s="33"/>
      <c r="J76" s="99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97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19" t="str">
        <f>E7</f>
        <v>Pardubice, JUDr. Krpaty - kanalizace a vodovod I. etapa</v>
      </c>
      <c r="F85" s="220"/>
      <c r="G85" s="220"/>
      <c r="H85" s="220"/>
      <c r="L85" s="31"/>
    </row>
    <row r="86" spans="2:47" s="1" customFormat="1" ht="12" customHeight="1">
      <c r="B86" s="31"/>
      <c r="C86" s="26" t="s">
        <v>95</v>
      </c>
      <c r="L86" s="31"/>
    </row>
    <row r="87" spans="2:47" s="1" customFormat="1" ht="16.5" customHeight="1">
      <c r="B87" s="31"/>
      <c r="E87" s="200" t="str">
        <f>E9</f>
        <v>817-2 - IO 02 - Vodovod</v>
      </c>
      <c r="F87" s="221"/>
      <c r="G87" s="221"/>
      <c r="H87" s="221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Pardubice</v>
      </c>
      <c r="I89" s="26" t="s">
        <v>22</v>
      </c>
      <c r="J89" s="51" t="str">
        <f>IF(J12="","",J12)</f>
        <v>11. 9. 2023</v>
      </c>
      <c r="L89" s="31"/>
    </row>
    <row r="90" spans="2:47" s="1" customFormat="1" ht="6.95" customHeight="1">
      <c r="B90" s="31"/>
      <c r="L90" s="31"/>
    </row>
    <row r="91" spans="2:47" s="1" customFormat="1" ht="25.7" customHeight="1">
      <c r="B91" s="31"/>
      <c r="C91" s="26" t="s">
        <v>24</v>
      </c>
      <c r="F91" s="24" t="str">
        <f>E15</f>
        <v>Vodovody a kanalizace Pardubice, a.s.</v>
      </c>
      <c r="I91" s="26" t="s">
        <v>32</v>
      </c>
      <c r="J91" s="29" t="str">
        <f>E21</f>
        <v>VK PROJEKT, spol. s r.o.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37</v>
      </c>
      <c r="J92" s="29" t="str">
        <f>E24</f>
        <v>Ladislav Konvalina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98</v>
      </c>
      <c r="D94" s="92"/>
      <c r="E94" s="92"/>
      <c r="F94" s="92"/>
      <c r="G94" s="92"/>
      <c r="H94" s="92"/>
      <c r="I94" s="92"/>
      <c r="J94" s="101" t="s">
        <v>99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100</v>
      </c>
      <c r="J96" s="65">
        <f>J125</f>
        <v>0</v>
      </c>
      <c r="L96" s="31"/>
      <c r="AU96" s="16" t="s">
        <v>101</v>
      </c>
    </row>
    <row r="97" spans="2:12" s="8" customFormat="1" ht="24.95" customHeight="1">
      <c r="B97" s="103"/>
      <c r="D97" s="104" t="s">
        <v>102</v>
      </c>
      <c r="E97" s="105"/>
      <c r="F97" s="105"/>
      <c r="G97" s="105"/>
      <c r="H97" s="105"/>
      <c r="I97" s="105"/>
      <c r="J97" s="106">
        <f>J126</f>
        <v>0</v>
      </c>
      <c r="L97" s="103"/>
    </row>
    <row r="98" spans="2:12" s="9" customFormat="1" ht="19.899999999999999" customHeight="1">
      <c r="B98" s="107"/>
      <c r="D98" s="108" t="s">
        <v>103</v>
      </c>
      <c r="E98" s="109"/>
      <c r="F98" s="109"/>
      <c r="G98" s="109"/>
      <c r="H98" s="109"/>
      <c r="I98" s="109"/>
      <c r="J98" s="110">
        <f>J127</f>
        <v>0</v>
      </c>
      <c r="L98" s="107"/>
    </row>
    <row r="99" spans="2:12" s="9" customFormat="1" ht="19.899999999999999" customHeight="1">
      <c r="B99" s="107"/>
      <c r="D99" s="108" t="s">
        <v>104</v>
      </c>
      <c r="E99" s="109"/>
      <c r="F99" s="109"/>
      <c r="G99" s="109"/>
      <c r="H99" s="109"/>
      <c r="I99" s="109"/>
      <c r="J99" s="110">
        <f>J303</f>
        <v>0</v>
      </c>
      <c r="L99" s="107"/>
    </row>
    <row r="100" spans="2:12" s="9" customFormat="1" ht="19.899999999999999" customHeight="1">
      <c r="B100" s="107"/>
      <c r="D100" s="108" t="s">
        <v>106</v>
      </c>
      <c r="E100" s="109"/>
      <c r="F100" s="109"/>
      <c r="G100" s="109"/>
      <c r="H100" s="109"/>
      <c r="I100" s="109"/>
      <c r="J100" s="110">
        <f>J309</f>
        <v>0</v>
      </c>
      <c r="L100" s="107"/>
    </row>
    <row r="101" spans="2:12" s="9" customFormat="1" ht="19.899999999999999" customHeight="1">
      <c r="B101" s="107"/>
      <c r="D101" s="108" t="s">
        <v>107</v>
      </c>
      <c r="E101" s="109"/>
      <c r="F101" s="109"/>
      <c r="G101" s="109"/>
      <c r="H101" s="109"/>
      <c r="I101" s="109"/>
      <c r="J101" s="110">
        <f>J334</f>
        <v>0</v>
      </c>
      <c r="L101" s="107"/>
    </row>
    <row r="102" spans="2:12" s="9" customFormat="1" ht="19.899999999999999" customHeight="1">
      <c r="B102" s="107"/>
      <c r="D102" s="108" t="s">
        <v>109</v>
      </c>
      <c r="E102" s="109"/>
      <c r="F102" s="109"/>
      <c r="G102" s="109"/>
      <c r="H102" s="109"/>
      <c r="I102" s="109"/>
      <c r="J102" s="110">
        <f>J383</f>
        <v>0</v>
      </c>
      <c r="L102" s="107"/>
    </row>
    <row r="103" spans="2:12" s="9" customFormat="1" ht="19.899999999999999" customHeight="1">
      <c r="B103" s="107"/>
      <c r="D103" s="108" t="s">
        <v>110</v>
      </c>
      <c r="E103" s="109"/>
      <c r="F103" s="109"/>
      <c r="G103" s="109"/>
      <c r="H103" s="109"/>
      <c r="I103" s="109"/>
      <c r="J103" s="110">
        <f>J710</f>
        <v>0</v>
      </c>
      <c r="L103" s="107"/>
    </row>
    <row r="104" spans="2:12" s="9" customFormat="1" ht="19.899999999999999" customHeight="1">
      <c r="B104" s="107"/>
      <c r="D104" s="108" t="s">
        <v>111</v>
      </c>
      <c r="E104" s="109"/>
      <c r="F104" s="109"/>
      <c r="G104" s="109"/>
      <c r="H104" s="109"/>
      <c r="I104" s="109"/>
      <c r="J104" s="110">
        <f>J721</f>
        <v>0</v>
      </c>
      <c r="L104" s="107"/>
    </row>
    <row r="105" spans="2:12" s="9" customFormat="1" ht="19.899999999999999" customHeight="1">
      <c r="B105" s="107"/>
      <c r="D105" s="108" t="s">
        <v>112</v>
      </c>
      <c r="E105" s="109"/>
      <c r="F105" s="109"/>
      <c r="G105" s="109"/>
      <c r="H105" s="109"/>
      <c r="I105" s="109"/>
      <c r="J105" s="110">
        <f>J745</f>
        <v>0</v>
      </c>
      <c r="L105" s="107"/>
    </row>
    <row r="106" spans="2:12" s="1" customFormat="1" ht="21.75" customHeight="1">
      <c r="B106" s="31"/>
      <c r="L106" s="31"/>
    </row>
    <row r="107" spans="2:12" s="1" customFormat="1" ht="6.95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1"/>
    </row>
    <row r="111" spans="2:12" s="1" customFormat="1" ht="6.95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1"/>
    </row>
    <row r="112" spans="2:12" s="1" customFormat="1" ht="24.95" customHeight="1">
      <c r="B112" s="31"/>
      <c r="C112" s="20" t="s">
        <v>113</v>
      </c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16</v>
      </c>
      <c r="L114" s="31"/>
    </row>
    <row r="115" spans="2:65" s="1" customFormat="1" ht="16.5" customHeight="1">
      <c r="B115" s="31"/>
      <c r="E115" s="219" t="str">
        <f>E7</f>
        <v>Pardubice, JUDr. Krpaty - kanalizace a vodovod I. etapa</v>
      </c>
      <c r="F115" s="220"/>
      <c r="G115" s="220"/>
      <c r="H115" s="220"/>
      <c r="L115" s="31"/>
    </row>
    <row r="116" spans="2:65" s="1" customFormat="1" ht="12" customHeight="1">
      <c r="B116" s="31"/>
      <c r="C116" s="26" t="s">
        <v>95</v>
      </c>
      <c r="L116" s="31"/>
    </row>
    <row r="117" spans="2:65" s="1" customFormat="1" ht="16.5" customHeight="1">
      <c r="B117" s="31"/>
      <c r="E117" s="200" t="str">
        <f>E9</f>
        <v>817-2 - IO 02 - Vodovod</v>
      </c>
      <c r="F117" s="221"/>
      <c r="G117" s="221"/>
      <c r="H117" s="221"/>
      <c r="L117" s="31"/>
    </row>
    <row r="118" spans="2:65" s="1" customFormat="1" ht="6.95" customHeight="1">
      <c r="B118" s="31"/>
      <c r="L118" s="31"/>
    </row>
    <row r="119" spans="2:65" s="1" customFormat="1" ht="12" customHeight="1">
      <c r="B119" s="31"/>
      <c r="C119" s="26" t="s">
        <v>20</v>
      </c>
      <c r="F119" s="24" t="str">
        <f>F12</f>
        <v>Pardubice</v>
      </c>
      <c r="I119" s="26" t="s">
        <v>22</v>
      </c>
      <c r="J119" s="51" t="str">
        <f>IF(J12="","",J12)</f>
        <v>11. 9. 2023</v>
      </c>
      <c r="L119" s="31"/>
    </row>
    <row r="120" spans="2:65" s="1" customFormat="1" ht="6.95" customHeight="1">
      <c r="B120" s="31"/>
      <c r="L120" s="31"/>
    </row>
    <row r="121" spans="2:65" s="1" customFormat="1" ht="25.7" customHeight="1">
      <c r="B121" s="31"/>
      <c r="C121" s="26" t="s">
        <v>24</v>
      </c>
      <c r="F121" s="24" t="str">
        <f>E15</f>
        <v>Vodovody a kanalizace Pardubice, a.s.</v>
      </c>
      <c r="I121" s="26" t="s">
        <v>32</v>
      </c>
      <c r="J121" s="29" t="str">
        <f>E21</f>
        <v>VK PROJEKT, spol. s r.o.</v>
      </c>
      <c r="L121" s="31"/>
    </row>
    <row r="122" spans="2:65" s="1" customFormat="1" ht="15.2" customHeight="1">
      <c r="B122" s="31"/>
      <c r="C122" s="26" t="s">
        <v>30</v>
      </c>
      <c r="F122" s="24" t="str">
        <f>IF(E18="","",E18)</f>
        <v>Vyplň údaj</v>
      </c>
      <c r="I122" s="26" t="s">
        <v>37</v>
      </c>
      <c r="J122" s="29" t="str">
        <f>E24</f>
        <v>Ladislav Konvalina</v>
      </c>
      <c r="L122" s="31"/>
    </row>
    <row r="123" spans="2:65" s="1" customFormat="1" ht="10.35" customHeight="1">
      <c r="B123" s="31"/>
      <c r="L123" s="31"/>
    </row>
    <row r="124" spans="2:65" s="10" customFormat="1" ht="29.25" customHeight="1">
      <c r="B124" s="111"/>
      <c r="C124" s="112" t="s">
        <v>114</v>
      </c>
      <c r="D124" s="113" t="s">
        <v>65</v>
      </c>
      <c r="E124" s="113" t="s">
        <v>61</v>
      </c>
      <c r="F124" s="113" t="s">
        <v>62</v>
      </c>
      <c r="G124" s="113" t="s">
        <v>115</v>
      </c>
      <c r="H124" s="113" t="s">
        <v>116</v>
      </c>
      <c r="I124" s="113" t="s">
        <v>117</v>
      </c>
      <c r="J124" s="113" t="s">
        <v>99</v>
      </c>
      <c r="K124" s="114" t="s">
        <v>118</v>
      </c>
      <c r="L124" s="111"/>
      <c r="M124" s="58" t="s">
        <v>1</v>
      </c>
      <c r="N124" s="59" t="s">
        <v>44</v>
      </c>
      <c r="O124" s="59" t="s">
        <v>119</v>
      </c>
      <c r="P124" s="59" t="s">
        <v>120</v>
      </c>
      <c r="Q124" s="59" t="s">
        <v>121</v>
      </c>
      <c r="R124" s="59" t="s">
        <v>122</v>
      </c>
      <c r="S124" s="59" t="s">
        <v>123</v>
      </c>
      <c r="T124" s="60" t="s">
        <v>124</v>
      </c>
    </row>
    <row r="125" spans="2:65" s="1" customFormat="1" ht="22.9" customHeight="1">
      <c r="B125" s="31"/>
      <c r="C125" s="63" t="s">
        <v>125</v>
      </c>
      <c r="J125" s="115">
        <f>BK125</f>
        <v>0</v>
      </c>
      <c r="L125" s="31"/>
      <c r="M125" s="61"/>
      <c r="N125" s="52"/>
      <c r="O125" s="52"/>
      <c r="P125" s="116">
        <f>P126</f>
        <v>0</v>
      </c>
      <c r="Q125" s="52"/>
      <c r="R125" s="116">
        <f>R126</f>
        <v>570.3882617999999</v>
      </c>
      <c r="S125" s="52"/>
      <c r="T125" s="117">
        <f>T126</f>
        <v>226.69954999999996</v>
      </c>
      <c r="AT125" s="16" t="s">
        <v>79</v>
      </c>
      <c r="AU125" s="16" t="s">
        <v>101</v>
      </c>
      <c r="BK125" s="118">
        <f>BK126</f>
        <v>0</v>
      </c>
    </row>
    <row r="126" spans="2:65" s="11" customFormat="1" ht="25.9" customHeight="1">
      <c r="B126" s="119"/>
      <c r="D126" s="120" t="s">
        <v>79</v>
      </c>
      <c r="E126" s="121" t="s">
        <v>126</v>
      </c>
      <c r="F126" s="121" t="s">
        <v>127</v>
      </c>
      <c r="I126" s="122"/>
      <c r="J126" s="123">
        <f>BK126</f>
        <v>0</v>
      </c>
      <c r="L126" s="119"/>
      <c r="M126" s="124"/>
      <c r="P126" s="125">
        <f>P127+P303+P309+P334+P383+P710+P721+P745</f>
        <v>0</v>
      </c>
      <c r="R126" s="125">
        <f>R127+R303+R309+R334+R383+R710+R721+R745</f>
        <v>570.3882617999999</v>
      </c>
      <c r="T126" s="126">
        <f>T127+T303+T309+T334+T383+T710+T721+T745</f>
        <v>226.69954999999996</v>
      </c>
      <c r="AR126" s="120" t="s">
        <v>88</v>
      </c>
      <c r="AT126" s="127" t="s">
        <v>79</v>
      </c>
      <c r="AU126" s="127" t="s">
        <v>80</v>
      </c>
      <c r="AY126" s="120" t="s">
        <v>128</v>
      </c>
      <c r="BK126" s="128">
        <f>BK127+BK303+BK309+BK334+BK383+BK710+BK721+BK745</f>
        <v>0</v>
      </c>
    </row>
    <row r="127" spans="2:65" s="11" customFormat="1" ht="22.9" customHeight="1">
      <c r="B127" s="119"/>
      <c r="D127" s="120" t="s">
        <v>79</v>
      </c>
      <c r="E127" s="129" t="s">
        <v>88</v>
      </c>
      <c r="F127" s="129" t="s">
        <v>129</v>
      </c>
      <c r="I127" s="122"/>
      <c r="J127" s="130">
        <f>BK127</f>
        <v>0</v>
      </c>
      <c r="L127" s="119"/>
      <c r="M127" s="124"/>
      <c r="P127" s="125">
        <f>SUM(P128:P302)</f>
        <v>0</v>
      </c>
      <c r="R127" s="125">
        <f>SUM(R128:R302)</f>
        <v>535.85452399999997</v>
      </c>
      <c r="T127" s="126">
        <f>SUM(T128:T302)</f>
        <v>225.00499999999997</v>
      </c>
      <c r="AR127" s="120" t="s">
        <v>88</v>
      </c>
      <c r="AT127" s="127" t="s">
        <v>79</v>
      </c>
      <c r="AU127" s="127" t="s">
        <v>88</v>
      </c>
      <c r="AY127" s="120" t="s">
        <v>128</v>
      </c>
      <c r="BK127" s="128">
        <f>SUM(BK128:BK302)</f>
        <v>0</v>
      </c>
    </row>
    <row r="128" spans="2:65" s="1" customFormat="1" ht="24.2" customHeight="1">
      <c r="B128" s="31"/>
      <c r="C128" s="131" t="s">
        <v>88</v>
      </c>
      <c r="D128" s="131" t="s">
        <v>130</v>
      </c>
      <c r="E128" s="132" t="s">
        <v>131</v>
      </c>
      <c r="F128" s="133" t="s">
        <v>132</v>
      </c>
      <c r="G128" s="134" t="s">
        <v>133</v>
      </c>
      <c r="H128" s="135">
        <v>190.5</v>
      </c>
      <c r="I128" s="136"/>
      <c r="J128" s="137">
        <f>ROUND(I128*H128,2)</f>
        <v>0</v>
      </c>
      <c r="K128" s="133" t="s">
        <v>134</v>
      </c>
      <c r="L128" s="31"/>
      <c r="M128" s="138" t="s">
        <v>1</v>
      </c>
      <c r="N128" s="139" t="s">
        <v>45</v>
      </c>
      <c r="P128" s="140">
        <f>O128*H128</f>
        <v>0</v>
      </c>
      <c r="Q128" s="140">
        <v>0</v>
      </c>
      <c r="R128" s="140">
        <f>Q128*H128</f>
        <v>0</v>
      </c>
      <c r="S128" s="140">
        <v>0.3</v>
      </c>
      <c r="T128" s="141">
        <f>S128*H128</f>
        <v>57.15</v>
      </c>
      <c r="AR128" s="142" t="s">
        <v>135</v>
      </c>
      <c r="AT128" s="142" t="s">
        <v>130</v>
      </c>
      <c r="AU128" s="142" t="s">
        <v>90</v>
      </c>
      <c r="AY128" s="16" t="s">
        <v>128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6" t="s">
        <v>88</v>
      </c>
      <c r="BK128" s="143">
        <f>ROUND(I128*H128,2)</f>
        <v>0</v>
      </c>
      <c r="BL128" s="16" t="s">
        <v>135</v>
      </c>
      <c r="BM128" s="142" t="s">
        <v>783</v>
      </c>
    </row>
    <row r="129" spans="2:65" s="1" customFormat="1" ht="39">
      <c r="B129" s="31"/>
      <c r="D129" s="144" t="s">
        <v>137</v>
      </c>
      <c r="F129" s="145" t="s">
        <v>138</v>
      </c>
      <c r="I129" s="146"/>
      <c r="L129" s="31"/>
      <c r="M129" s="147"/>
      <c r="T129" s="55"/>
      <c r="AT129" s="16" t="s">
        <v>137</v>
      </c>
      <c r="AU129" s="16" t="s">
        <v>90</v>
      </c>
    </row>
    <row r="130" spans="2:65" s="12" customFormat="1" ht="11.25">
      <c r="B130" s="148"/>
      <c r="D130" s="144" t="s">
        <v>139</v>
      </c>
      <c r="E130" s="149" t="s">
        <v>1</v>
      </c>
      <c r="F130" s="150" t="s">
        <v>784</v>
      </c>
      <c r="H130" s="149" t="s">
        <v>1</v>
      </c>
      <c r="I130" s="151"/>
      <c r="L130" s="148"/>
      <c r="M130" s="152"/>
      <c r="T130" s="153"/>
      <c r="AT130" s="149" t="s">
        <v>139</v>
      </c>
      <c r="AU130" s="149" t="s">
        <v>90</v>
      </c>
      <c r="AV130" s="12" t="s">
        <v>88</v>
      </c>
      <c r="AW130" s="12" t="s">
        <v>36</v>
      </c>
      <c r="AX130" s="12" t="s">
        <v>80</v>
      </c>
      <c r="AY130" s="149" t="s">
        <v>128</v>
      </c>
    </row>
    <row r="131" spans="2:65" s="12" customFormat="1" ht="11.25">
      <c r="B131" s="148"/>
      <c r="D131" s="144" t="s">
        <v>139</v>
      </c>
      <c r="E131" s="149" t="s">
        <v>1</v>
      </c>
      <c r="F131" s="150" t="s">
        <v>785</v>
      </c>
      <c r="H131" s="149" t="s">
        <v>1</v>
      </c>
      <c r="I131" s="151"/>
      <c r="L131" s="148"/>
      <c r="M131" s="152"/>
      <c r="T131" s="153"/>
      <c r="AT131" s="149" t="s">
        <v>139</v>
      </c>
      <c r="AU131" s="149" t="s">
        <v>90</v>
      </c>
      <c r="AV131" s="12" t="s">
        <v>88</v>
      </c>
      <c r="AW131" s="12" t="s">
        <v>36</v>
      </c>
      <c r="AX131" s="12" t="s">
        <v>80</v>
      </c>
      <c r="AY131" s="149" t="s">
        <v>128</v>
      </c>
    </row>
    <row r="132" spans="2:65" s="13" customFormat="1" ht="11.25">
      <c r="B132" s="154"/>
      <c r="D132" s="144" t="s">
        <v>139</v>
      </c>
      <c r="E132" s="155" t="s">
        <v>1</v>
      </c>
      <c r="F132" s="156" t="s">
        <v>786</v>
      </c>
      <c r="H132" s="157">
        <v>135.30000000000001</v>
      </c>
      <c r="I132" s="158"/>
      <c r="L132" s="154"/>
      <c r="M132" s="159"/>
      <c r="T132" s="160"/>
      <c r="AT132" s="155" t="s">
        <v>139</v>
      </c>
      <c r="AU132" s="155" t="s">
        <v>90</v>
      </c>
      <c r="AV132" s="13" t="s">
        <v>90</v>
      </c>
      <c r="AW132" s="13" t="s">
        <v>36</v>
      </c>
      <c r="AX132" s="13" t="s">
        <v>80</v>
      </c>
      <c r="AY132" s="155" t="s">
        <v>128</v>
      </c>
    </row>
    <row r="133" spans="2:65" s="12" customFormat="1" ht="11.25">
      <c r="B133" s="148"/>
      <c r="D133" s="144" t="s">
        <v>139</v>
      </c>
      <c r="E133" s="149" t="s">
        <v>1</v>
      </c>
      <c r="F133" s="150" t="s">
        <v>787</v>
      </c>
      <c r="H133" s="149" t="s">
        <v>1</v>
      </c>
      <c r="I133" s="151"/>
      <c r="L133" s="148"/>
      <c r="M133" s="152"/>
      <c r="T133" s="153"/>
      <c r="AT133" s="149" t="s">
        <v>139</v>
      </c>
      <c r="AU133" s="149" t="s">
        <v>90</v>
      </c>
      <c r="AV133" s="12" t="s">
        <v>88</v>
      </c>
      <c r="AW133" s="12" t="s">
        <v>36</v>
      </c>
      <c r="AX133" s="12" t="s">
        <v>80</v>
      </c>
      <c r="AY133" s="149" t="s">
        <v>128</v>
      </c>
    </row>
    <row r="134" spans="2:65" s="13" customFormat="1" ht="11.25">
      <c r="B134" s="154"/>
      <c r="D134" s="144" t="s">
        <v>139</v>
      </c>
      <c r="E134" s="155" t="s">
        <v>1</v>
      </c>
      <c r="F134" s="156" t="s">
        <v>788</v>
      </c>
      <c r="H134" s="157">
        <v>55.2</v>
      </c>
      <c r="I134" s="158"/>
      <c r="L134" s="154"/>
      <c r="M134" s="159"/>
      <c r="T134" s="160"/>
      <c r="AT134" s="155" t="s">
        <v>139</v>
      </c>
      <c r="AU134" s="155" t="s">
        <v>90</v>
      </c>
      <c r="AV134" s="13" t="s">
        <v>90</v>
      </c>
      <c r="AW134" s="13" t="s">
        <v>36</v>
      </c>
      <c r="AX134" s="13" t="s">
        <v>80</v>
      </c>
      <c r="AY134" s="155" t="s">
        <v>128</v>
      </c>
    </row>
    <row r="135" spans="2:65" s="14" customFormat="1" ht="11.25">
      <c r="B135" s="161"/>
      <c r="D135" s="144" t="s">
        <v>139</v>
      </c>
      <c r="E135" s="162" t="s">
        <v>1</v>
      </c>
      <c r="F135" s="163" t="s">
        <v>149</v>
      </c>
      <c r="H135" s="164">
        <v>190.5</v>
      </c>
      <c r="I135" s="165"/>
      <c r="L135" s="161"/>
      <c r="M135" s="166"/>
      <c r="T135" s="167"/>
      <c r="AT135" s="162" t="s">
        <v>139</v>
      </c>
      <c r="AU135" s="162" t="s">
        <v>90</v>
      </c>
      <c r="AV135" s="14" t="s">
        <v>135</v>
      </c>
      <c r="AW135" s="14" t="s">
        <v>36</v>
      </c>
      <c r="AX135" s="14" t="s">
        <v>88</v>
      </c>
      <c r="AY135" s="162" t="s">
        <v>128</v>
      </c>
    </row>
    <row r="136" spans="2:65" s="1" customFormat="1" ht="24.2" customHeight="1">
      <c r="B136" s="31"/>
      <c r="C136" s="131" t="s">
        <v>90</v>
      </c>
      <c r="D136" s="131" t="s">
        <v>130</v>
      </c>
      <c r="E136" s="132" t="s">
        <v>150</v>
      </c>
      <c r="F136" s="133" t="s">
        <v>151</v>
      </c>
      <c r="G136" s="134" t="s">
        <v>133</v>
      </c>
      <c r="H136" s="135">
        <v>190.5</v>
      </c>
      <c r="I136" s="136"/>
      <c r="J136" s="137">
        <f>ROUND(I136*H136,2)</f>
        <v>0</v>
      </c>
      <c r="K136" s="133" t="s">
        <v>134</v>
      </c>
      <c r="L136" s="31"/>
      <c r="M136" s="138" t="s">
        <v>1</v>
      </c>
      <c r="N136" s="139" t="s">
        <v>45</v>
      </c>
      <c r="P136" s="140">
        <f>O136*H136</f>
        <v>0</v>
      </c>
      <c r="Q136" s="140">
        <v>0</v>
      </c>
      <c r="R136" s="140">
        <f>Q136*H136</f>
        <v>0</v>
      </c>
      <c r="S136" s="140">
        <v>0.44</v>
      </c>
      <c r="T136" s="141">
        <f>S136*H136</f>
        <v>83.820000000000007</v>
      </c>
      <c r="AR136" s="142" t="s">
        <v>135</v>
      </c>
      <c r="AT136" s="142" t="s">
        <v>130</v>
      </c>
      <c r="AU136" s="142" t="s">
        <v>90</v>
      </c>
      <c r="AY136" s="16" t="s">
        <v>128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6" t="s">
        <v>88</v>
      </c>
      <c r="BK136" s="143">
        <f>ROUND(I136*H136,2)</f>
        <v>0</v>
      </c>
      <c r="BL136" s="16" t="s">
        <v>135</v>
      </c>
      <c r="BM136" s="142" t="s">
        <v>789</v>
      </c>
    </row>
    <row r="137" spans="2:65" s="1" customFormat="1" ht="39">
      <c r="B137" s="31"/>
      <c r="D137" s="144" t="s">
        <v>137</v>
      </c>
      <c r="F137" s="145" t="s">
        <v>153</v>
      </c>
      <c r="I137" s="146"/>
      <c r="L137" s="31"/>
      <c r="M137" s="147"/>
      <c r="T137" s="55"/>
      <c r="AT137" s="16" t="s">
        <v>137</v>
      </c>
      <c r="AU137" s="16" t="s">
        <v>90</v>
      </c>
    </row>
    <row r="138" spans="2:65" s="12" customFormat="1" ht="11.25">
      <c r="B138" s="148"/>
      <c r="D138" s="144" t="s">
        <v>139</v>
      </c>
      <c r="E138" s="149" t="s">
        <v>1</v>
      </c>
      <c r="F138" s="150" t="s">
        <v>784</v>
      </c>
      <c r="H138" s="149" t="s">
        <v>1</v>
      </c>
      <c r="I138" s="151"/>
      <c r="L138" s="148"/>
      <c r="M138" s="152"/>
      <c r="T138" s="153"/>
      <c r="AT138" s="149" t="s">
        <v>139</v>
      </c>
      <c r="AU138" s="149" t="s">
        <v>90</v>
      </c>
      <c r="AV138" s="12" t="s">
        <v>88</v>
      </c>
      <c r="AW138" s="12" t="s">
        <v>36</v>
      </c>
      <c r="AX138" s="12" t="s">
        <v>80</v>
      </c>
      <c r="AY138" s="149" t="s">
        <v>128</v>
      </c>
    </row>
    <row r="139" spans="2:65" s="12" customFormat="1" ht="11.25">
      <c r="B139" s="148"/>
      <c r="D139" s="144" t="s">
        <v>139</v>
      </c>
      <c r="E139" s="149" t="s">
        <v>1</v>
      </c>
      <c r="F139" s="150" t="s">
        <v>785</v>
      </c>
      <c r="H139" s="149" t="s">
        <v>1</v>
      </c>
      <c r="I139" s="151"/>
      <c r="L139" s="148"/>
      <c r="M139" s="152"/>
      <c r="T139" s="153"/>
      <c r="AT139" s="149" t="s">
        <v>139</v>
      </c>
      <c r="AU139" s="149" t="s">
        <v>90</v>
      </c>
      <c r="AV139" s="12" t="s">
        <v>88</v>
      </c>
      <c r="AW139" s="12" t="s">
        <v>36</v>
      </c>
      <c r="AX139" s="12" t="s">
        <v>80</v>
      </c>
      <c r="AY139" s="149" t="s">
        <v>128</v>
      </c>
    </row>
    <row r="140" spans="2:65" s="13" customFormat="1" ht="11.25">
      <c r="B140" s="154"/>
      <c r="D140" s="144" t="s">
        <v>139</v>
      </c>
      <c r="E140" s="155" t="s">
        <v>1</v>
      </c>
      <c r="F140" s="156" t="s">
        <v>786</v>
      </c>
      <c r="H140" s="157">
        <v>135.30000000000001</v>
      </c>
      <c r="I140" s="158"/>
      <c r="L140" s="154"/>
      <c r="M140" s="159"/>
      <c r="T140" s="160"/>
      <c r="AT140" s="155" t="s">
        <v>139</v>
      </c>
      <c r="AU140" s="155" t="s">
        <v>90</v>
      </c>
      <c r="AV140" s="13" t="s">
        <v>90</v>
      </c>
      <c r="AW140" s="13" t="s">
        <v>36</v>
      </c>
      <c r="AX140" s="13" t="s">
        <v>80</v>
      </c>
      <c r="AY140" s="155" t="s">
        <v>128</v>
      </c>
    </row>
    <row r="141" spans="2:65" s="12" customFormat="1" ht="11.25">
      <c r="B141" s="148"/>
      <c r="D141" s="144" t="s">
        <v>139</v>
      </c>
      <c r="E141" s="149" t="s">
        <v>1</v>
      </c>
      <c r="F141" s="150" t="s">
        <v>787</v>
      </c>
      <c r="H141" s="149" t="s">
        <v>1</v>
      </c>
      <c r="I141" s="151"/>
      <c r="L141" s="148"/>
      <c r="M141" s="152"/>
      <c r="T141" s="153"/>
      <c r="AT141" s="149" t="s">
        <v>139</v>
      </c>
      <c r="AU141" s="149" t="s">
        <v>90</v>
      </c>
      <c r="AV141" s="12" t="s">
        <v>88</v>
      </c>
      <c r="AW141" s="12" t="s">
        <v>36</v>
      </c>
      <c r="AX141" s="12" t="s">
        <v>80</v>
      </c>
      <c r="AY141" s="149" t="s">
        <v>128</v>
      </c>
    </row>
    <row r="142" spans="2:65" s="13" customFormat="1" ht="11.25">
      <c r="B142" s="154"/>
      <c r="D142" s="144" t="s">
        <v>139</v>
      </c>
      <c r="E142" s="155" t="s">
        <v>1</v>
      </c>
      <c r="F142" s="156" t="s">
        <v>788</v>
      </c>
      <c r="H142" s="157">
        <v>55.2</v>
      </c>
      <c r="I142" s="158"/>
      <c r="L142" s="154"/>
      <c r="M142" s="159"/>
      <c r="T142" s="160"/>
      <c r="AT142" s="155" t="s">
        <v>139</v>
      </c>
      <c r="AU142" s="155" t="s">
        <v>90</v>
      </c>
      <c r="AV142" s="13" t="s">
        <v>90</v>
      </c>
      <c r="AW142" s="13" t="s">
        <v>36</v>
      </c>
      <c r="AX142" s="13" t="s">
        <v>80</v>
      </c>
      <c r="AY142" s="155" t="s">
        <v>128</v>
      </c>
    </row>
    <row r="143" spans="2:65" s="14" customFormat="1" ht="11.25">
      <c r="B143" s="161"/>
      <c r="D143" s="144" t="s">
        <v>139</v>
      </c>
      <c r="E143" s="162" t="s">
        <v>1</v>
      </c>
      <c r="F143" s="163" t="s">
        <v>149</v>
      </c>
      <c r="H143" s="164">
        <v>190.5</v>
      </c>
      <c r="I143" s="165"/>
      <c r="L143" s="161"/>
      <c r="M143" s="166"/>
      <c r="T143" s="167"/>
      <c r="AT143" s="162" t="s">
        <v>139</v>
      </c>
      <c r="AU143" s="162" t="s">
        <v>90</v>
      </c>
      <c r="AV143" s="14" t="s">
        <v>135</v>
      </c>
      <c r="AW143" s="14" t="s">
        <v>36</v>
      </c>
      <c r="AX143" s="14" t="s">
        <v>88</v>
      </c>
      <c r="AY143" s="162" t="s">
        <v>128</v>
      </c>
    </row>
    <row r="144" spans="2:65" s="1" customFormat="1" ht="24.2" customHeight="1">
      <c r="B144" s="31"/>
      <c r="C144" s="131" t="s">
        <v>154</v>
      </c>
      <c r="D144" s="131" t="s">
        <v>130</v>
      </c>
      <c r="E144" s="132" t="s">
        <v>155</v>
      </c>
      <c r="F144" s="133" t="s">
        <v>156</v>
      </c>
      <c r="G144" s="134" t="s">
        <v>133</v>
      </c>
      <c r="H144" s="135">
        <v>382.5</v>
      </c>
      <c r="I144" s="136"/>
      <c r="J144" s="137">
        <f>ROUND(I144*H144,2)</f>
        <v>0</v>
      </c>
      <c r="K144" s="133" t="s">
        <v>134</v>
      </c>
      <c r="L144" s="31"/>
      <c r="M144" s="138" t="s">
        <v>1</v>
      </c>
      <c r="N144" s="139" t="s">
        <v>45</v>
      </c>
      <c r="P144" s="140">
        <f>O144*H144</f>
        <v>0</v>
      </c>
      <c r="Q144" s="140">
        <v>0</v>
      </c>
      <c r="R144" s="140">
        <f>Q144*H144</f>
        <v>0</v>
      </c>
      <c r="S144" s="140">
        <v>9.8000000000000004E-2</v>
      </c>
      <c r="T144" s="141">
        <f>S144*H144</f>
        <v>37.484999999999999</v>
      </c>
      <c r="AR144" s="142" t="s">
        <v>135</v>
      </c>
      <c r="AT144" s="142" t="s">
        <v>130</v>
      </c>
      <c r="AU144" s="142" t="s">
        <v>90</v>
      </c>
      <c r="AY144" s="16" t="s">
        <v>128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6" t="s">
        <v>88</v>
      </c>
      <c r="BK144" s="143">
        <f>ROUND(I144*H144,2)</f>
        <v>0</v>
      </c>
      <c r="BL144" s="16" t="s">
        <v>135</v>
      </c>
      <c r="BM144" s="142" t="s">
        <v>790</v>
      </c>
    </row>
    <row r="145" spans="2:65" s="1" customFormat="1" ht="29.25">
      <c r="B145" s="31"/>
      <c r="D145" s="144" t="s">
        <v>137</v>
      </c>
      <c r="F145" s="145" t="s">
        <v>158</v>
      </c>
      <c r="I145" s="146"/>
      <c r="L145" s="31"/>
      <c r="M145" s="147"/>
      <c r="T145" s="55"/>
      <c r="AT145" s="16" t="s">
        <v>137</v>
      </c>
      <c r="AU145" s="16" t="s">
        <v>90</v>
      </c>
    </row>
    <row r="146" spans="2:65" s="12" customFormat="1" ht="11.25">
      <c r="B146" s="148"/>
      <c r="D146" s="144" t="s">
        <v>139</v>
      </c>
      <c r="E146" s="149" t="s">
        <v>1</v>
      </c>
      <c r="F146" s="150" t="s">
        <v>784</v>
      </c>
      <c r="H146" s="149" t="s">
        <v>1</v>
      </c>
      <c r="I146" s="151"/>
      <c r="L146" s="148"/>
      <c r="M146" s="152"/>
      <c r="T146" s="153"/>
      <c r="AT146" s="149" t="s">
        <v>139</v>
      </c>
      <c r="AU146" s="149" t="s">
        <v>90</v>
      </c>
      <c r="AV146" s="12" t="s">
        <v>88</v>
      </c>
      <c r="AW146" s="12" t="s">
        <v>36</v>
      </c>
      <c r="AX146" s="12" t="s">
        <v>80</v>
      </c>
      <c r="AY146" s="149" t="s">
        <v>128</v>
      </c>
    </row>
    <row r="147" spans="2:65" s="12" customFormat="1" ht="11.25">
      <c r="B147" s="148"/>
      <c r="D147" s="144" t="s">
        <v>139</v>
      </c>
      <c r="E147" s="149" t="s">
        <v>1</v>
      </c>
      <c r="F147" s="150" t="s">
        <v>785</v>
      </c>
      <c r="H147" s="149" t="s">
        <v>1</v>
      </c>
      <c r="I147" s="151"/>
      <c r="L147" s="148"/>
      <c r="M147" s="152"/>
      <c r="T147" s="153"/>
      <c r="AT147" s="149" t="s">
        <v>139</v>
      </c>
      <c r="AU147" s="149" t="s">
        <v>90</v>
      </c>
      <c r="AV147" s="12" t="s">
        <v>88</v>
      </c>
      <c r="AW147" s="12" t="s">
        <v>36</v>
      </c>
      <c r="AX147" s="12" t="s">
        <v>80</v>
      </c>
      <c r="AY147" s="149" t="s">
        <v>128</v>
      </c>
    </row>
    <row r="148" spans="2:65" s="13" customFormat="1" ht="11.25">
      <c r="B148" s="154"/>
      <c r="D148" s="144" t="s">
        <v>139</v>
      </c>
      <c r="E148" s="155" t="s">
        <v>1</v>
      </c>
      <c r="F148" s="156" t="s">
        <v>791</v>
      </c>
      <c r="H148" s="157">
        <v>258.3</v>
      </c>
      <c r="I148" s="158"/>
      <c r="L148" s="154"/>
      <c r="M148" s="159"/>
      <c r="T148" s="160"/>
      <c r="AT148" s="155" t="s">
        <v>139</v>
      </c>
      <c r="AU148" s="155" t="s">
        <v>90</v>
      </c>
      <c r="AV148" s="13" t="s">
        <v>90</v>
      </c>
      <c r="AW148" s="13" t="s">
        <v>36</v>
      </c>
      <c r="AX148" s="13" t="s">
        <v>80</v>
      </c>
      <c r="AY148" s="155" t="s">
        <v>128</v>
      </c>
    </row>
    <row r="149" spans="2:65" s="12" customFormat="1" ht="11.25">
      <c r="B149" s="148"/>
      <c r="D149" s="144" t="s">
        <v>139</v>
      </c>
      <c r="E149" s="149" t="s">
        <v>1</v>
      </c>
      <c r="F149" s="150" t="s">
        <v>787</v>
      </c>
      <c r="H149" s="149" t="s">
        <v>1</v>
      </c>
      <c r="I149" s="151"/>
      <c r="L149" s="148"/>
      <c r="M149" s="152"/>
      <c r="T149" s="153"/>
      <c r="AT149" s="149" t="s">
        <v>139</v>
      </c>
      <c r="AU149" s="149" t="s">
        <v>90</v>
      </c>
      <c r="AV149" s="12" t="s">
        <v>88</v>
      </c>
      <c r="AW149" s="12" t="s">
        <v>36</v>
      </c>
      <c r="AX149" s="12" t="s">
        <v>80</v>
      </c>
      <c r="AY149" s="149" t="s">
        <v>128</v>
      </c>
    </row>
    <row r="150" spans="2:65" s="13" customFormat="1" ht="11.25">
      <c r="B150" s="154"/>
      <c r="D150" s="144" t="s">
        <v>139</v>
      </c>
      <c r="E150" s="155" t="s">
        <v>1</v>
      </c>
      <c r="F150" s="156" t="s">
        <v>792</v>
      </c>
      <c r="H150" s="157">
        <v>124.2</v>
      </c>
      <c r="I150" s="158"/>
      <c r="L150" s="154"/>
      <c r="M150" s="159"/>
      <c r="T150" s="160"/>
      <c r="AT150" s="155" t="s">
        <v>139</v>
      </c>
      <c r="AU150" s="155" t="s">
        <v>90</v>
      </c>
      <c r="AV150" s="13" t="s">
        <v>90</v>
      </c>
      <c r="AW150" s="13" t="s">
        <v>36</v>
      </c>
      <c r="AX150" s="13" t="s">
        <v>80</v>
      </c>
      <c r="AY150" s="155" t="s">
        <v>128</v>
      </c>
    </row>
    <row r="151" spans="2:65" s="14" customFormat="1" ht="11.25">
      <c r="B151" s="161"/>
      <c r="D151" s="144" t="s">
        <v>139</v>
      </c>
      <c r="E151" s="162" t="s">
        <v>1</v>
      </c>
      <c r="F151" s="163" t="s">
        <v>149</v>
      </c>
      <c r="H151" s="164">
        <v>382.5</v>
      </c>
      <c r="I151" s="165"/>
      <c r="L151" s="161"/>
      <c r="M151" s="166"/>
      <c r="T151" s="167"/>
      <c r="AT151" s="162" t="s">
        <v>139</v>
      </c>
      <c r="AU151" s="162" t="s">
        <v>90</v>
      </c>
      <c r="AV151" s="14" t="s">
        <v>135</v>
      </c>
      <c r="AW151" s="14" t="s">
        <v>36</v>
      </c>
      <c r="AX151" s="14" t="s">
        <v>88</v>
      </c>
      <c r="AY151" s="162" t="s">
        <v>128</v>
      </c>
    </row>
    <row r="152" spans="2:65" s="1" customFormat="1" ht="24.2" customHeight="1">
      <c r="B152" s="31"/>
      <c r="C152" s="131" t="s">
        <v>135</v>
      </c>
      <c r="D152" s="131" t="s">
        <v>130</v>
      </c>
      <c r="E152" s="132" t="s">
        <v>163</v>
      </c>
      <c r="F152" s="133" t="s">
        <v>164</v>
      </c>
      <c r="G152" s="134" t="s">
        <v>133</v>
      </c>
      <c r="H152" s="135">
        <v>190.5</v>
      </c>
      <c r="I152" s="136"/>
      <c r="J152" s="137">
        <f>ROUND(I152*H152,2)</f>
        <v>0</v>
      </c>
      <c r="K152" s="133" t="s">
        <v>134</v>
      </c>
      <c r="L152" s="31"/>
      <c r="M152" s="138" t="s">
        <v>1</v>
      </c>
      <c r="N152" s="139" t="s">
        <v>45</v>
      </c>
      <c r="P152" s="140">
        <f>O152*H152</f>
        <v>0</v>
      </c>
      <c r="Q152" s="140">
        <v>0</v>
      </c>
      <c r="R152" s="140">
        <f>Q152*H152</f>
        <v>0</v>
      </c>
      <c r="S152" s="140">
        <v>0.22</v>
      </c>
      <c r="T152" s="141">
        <f>S152*H152</f>
        <v>41.910000000000004</v>
      </c>
      <c r="AR152" s="142" t="s">
        <v>135</v>
      </c>
      <c r="AT152" s="142" t="s">
        <v>130</v>
      </c>
      <c r="AU152" s="142" t="s">
        <v>90</v>
      </c>
      <c r="AY152" s="16" t="s">
        <v>128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6" t="s">
        <v>88</v>
      </c>
      <c r="BK152" s="143">
        <f>ROUND(I152*H152,2)</f>
        <v>0</v>
      </c>
      <c r="BL152" s="16" t="s">
        <v>135</v>
      </c>
      <c r="BM152" s="142" t="s">
        <v>793</v>
      </c>
    </row>
    <row r="153" spans="2:65" s="1" customFormat="1" ht="39">
      <c r="B153" s="31"/>
      <c r="D153" s="144" t="s">
        <v>137</v>
      </c>
      <c r="F153" s="145" t="s">
        <v>166</v>
      </c>
      <c r="I153" s="146"/>
      <c r="L153" s="31"/>
      <c r="M153" s="147"/>
      <c r="T153" s="55"/>
      <c r="AT153" s="16" t="s">
        <v>137</v>
      </c>
      <c r="AU153" s="16" t="s">
        <v>90</v>
      </c>
    </row>
    <row r="154" spans="2:65" s="12" customFormat="1" ht="11.25">
      <c r="B154" s="148"/>
      <c r="D154" s="144" t="s">
        <v>139</v>
      </c>
      <c r="E154" s="149" t="s">
        <v>1</v>
      </c>
      <c r="F154" s="150" t="s">
        <v>784</v>
      </c>
      <c r="H154" s="149" t="s">
        <v>1</v>
      </c>
      <c r="I154" s="151"/>
      <c r="L154" s="148"/>
      <c r="M154" s="152"/>
      <c r="T154" s="153"/>
      <c r="AT154" s="149" t="s">
        <v>139</v>
      </c>
      <c r="AU154" s="149" t="s">
        <v>90</v>
      </c>
      <c r="AV154" s="12" t="s">
        <v>88</v>
      </c>
      <c r="AW154" s="12" t="s">
        <v>36</v>
      </c>
      <c r="AX154" s="12" t="s">
        <v>80</v>
      </c>
      <c r="AY154" s="149" t="s">
        <v>128</v>
      </c>
    </row>
    <row r="155" spans="2:65" s="12" customFormat="1" ht="11.25">
      <c r="B155" s="148"/>
      <c r="D155" s="144" t="s">
        <v>139</v>
      </c>
      <c r="E155" s="149" t="s">
        <v>1</v>
      </c>
      <c r="F155" s="150" t="s">
        <v>785</v>
      </c>
      <c r="H155" s="149" t="s">
        <v>1</v>
      </c>
      <c r="I155" s="151"/>
      <c r="L155" s="148"/>
      <c r="M155" s="152"/>
      <c r="T155" s="153"/>
      <c r="AT155" s="149" t="s">
        <v>139</v>
      </c>
      <c r="AU155" s="149" t="s">
        <v>90</v>
      </c>
      <c r="AV155" s="12" t="s">
        <v>88</v>
      </c>
      <c r="AW155" s="12" t="s">
        <v>36</v>
      </c>
      <c r="AX155" s="12" t="s">
        <v>80</v>
      </c>
      <c r="AY155" s="149" t="s">
        <v>128</v>
      </c>
    </row>
    <row r="156" spans="2:65" s="13" customFormat="1" ht="11.25">
      <c r="B156" s="154"/>
      <c r="D156" s="144" t="s">
        <v>139</v>
      </c>
      <c r="E156" s="155" t="s">
        <v>1</v>
      </c>
      <c r="F156" s="156" t="s">
        <v>786</v>
      </c>
      <c r="H156" s="157">
        <v>135.30000000000001</v>
      </c>
      <c r="I156" s="158"/>
      <c r="L156" s="154"/>
      <c r="M156" s="159"/>
      <c r="T156" s="160"/>
      <c r="AT156" s="155" t="s">
        <v>139</v>
      </c>
      <c r="AU156" s="155" t="s">
        <v>90</v>
      </c>
      <c r="AV156" s="13" t="s">
        <v>90</v>
      </c>
      <c r="AW156" s="13" t="s">
        <v>36</v>
      </c>
      <c r="AX156" s="13" t="s">
        <v>80</v>
      </c>
      <c r="AY156" s="155" t="s">
        <v>128</v>
      </c>
    </row>
    <row r="157" spans="2:65" s="12" customFormat="1" ht="11.25">
      <c r="B157" s="148"/>
      <c r="D157" s="144" t="s">
        <v>139</v>
      </c>
      <c r="E157" s="149" t="s">
        <v>1</v>
      </c>
      <c r="F157" s="150" t="s">
        <v>787</v>
      </c>
      <c r="H157" s="149" t="s">
        <v>1</v>
      </c>
      <c r="I157" s="151"/>
      <c r="L157" s="148"/>
      <c r="M157" s="152"/>
      <c r="T157" s="153"/>
      <c r="AT157" s="149" t="s">
        <v>139</v>
      </c>
      <c r="AU157" s="149" t="s">
        <v>90</v>
      </c>
      <c r="AV157" s="12" t="s">
        <v>88</v>
      </c>
      <c r="AW157" s="12" t="s">
        <v>36</v>
      </c>
      <c r="AX157" s="12" t="s">
        <v>80</v>
      </c>
      <c r="AY157" s="149" t="s">
        <v>128</v>
      </c>
    </row>
    <row r="158" spans="2:65" s="13" customFormat="1" ht="11.25">
      <c r="B158" s="154"/>
      <c r="D158" s="144" t="s">
        <v>139</v>
      </c>
      <c r="E158" s="155" t="s">
        <v>1</v>
      </c>
      <c r="F158" s="156" t="s">
        <v>788</v>
      </c>
      <c r="H158" s="157">
        <v>55.2</v>
      </c>
      <c r="I158" s="158"/>
      <c r="L158" s="154"/>
      <c r="M158" s="159"/>
      <c r="T158" s="160"/>
      <c r="AT158" s="155" t="s">
        <v>139</v>
      </c>
      <c r="AU158" s="155" t="s">
        <v>90</v>
      </c>
      <c r="AV158" s="13" t="s">
        <v>90</v>
      </c>
      <c r="AW158" s="13" t="s">
        <v>36</v>
      </c>
      <c r="AX158" s="13" t="s">
        <v>80</v>
      </c>
      <c r="AY158" s="155" t="s">
        <v>128</v>
      </c>
    </row>
    <row r="159" spans="2:65" s="14" customFormat="1" ht="11.25">
      <c r="B159" s="161"/>
      <c r="D159" s="144" t="s">
        <v>139</v>
      </c>
      <c r="E159" s="162" t="s">
        <v>1</v>
      </c>
      <c r="F159" s="163" t="s">
        <v>149</v>
      </c>
      <c r="H159" s="164">
        <v>190.5</v>
      </c>
      <c r="I159" s="165"/>
      <c r="L159" s="161"/>
      <c r="M159" s="166"/>
      <c r="T159" s="167"/>
      <c r="AT159" s="162" t="s">
        <v>139</v>
      </c>
      <c r="AU159" s="162" t="s">
        <v>90</v>
      </c>
      <c r="AV159" s="14" t="s">
        <v>135</v>
      </c>
      <c r="AW159" s="14" t="s">
        <v>36</v>
      </c>
      <c r="AX159" s="14" t="s">
        <v>88</v>
      </c>
      <c r="AY159" s="162" t="s">
        <v>128</v>
      </c>
    </row>
    <row r="160" spans="2:65" s="1" customFormat="1" ht="16.5" customHeight="1">
      <c r="B160" s="31"/>
      <c r="C160" s="131" t="s">
        <v>167</v>
      </c>
      <c r="D160" s="131" t="s">
        <v>130</v>
      </c>
      <c r="E160" s="132" t="s">
        <v>168</v>
      </c>
      <c r="F160" s="133" t="s">
        <v>169</v>
      </c>
      <c r="G160" s="134" t="s">
        <v>170</v>
      </c>
      <c r="H160" s="135">
        <v>16</v>
      </c>
      <c r="I160" s="136"/>
      <c r="J160" s="137">
        <f>ROUND(I160*H160,2)</f>
        <v>0</v>
      </c>
      <c r="K160" s="133" t="s">
        <v>134</v>
      </c>
      <c r="L160" s="31"/>
      <c r="M160" s="138" t="s">
        <v>1</v>
      </c>
      <c r="N160" s="139" t="s">
        <v>45</v>
      </c>
      <c r="P160" s="140">
        <f>O160*H160</f>
        <v>0</v>
      </c>
      <c r="Q160" s="140">
        <v>0</v>
      </c>
      <c r="R160" s="140">
        <f>Q160*H160</f>
        <v>0</v>
      </c>
      <c r="S160" s="140">
        <v>0.28999999999999998</v>
      </c>
      <c r="T160" s="141">
        <f>S160*H160</f>
        <v>4.6399999999999997</v>
      </c>
      <c r="AR160" s="142" t="s">
        <v>135</v>
      </c>
      <c r="AT160" s="142" t="s">
        <v>130</v>
      </c>
      <c r="AU160" s="142" t="s">
        <v>90</v>
      </c>
      <c r="AY160" s="16" t="s">
        <v>128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6" t="s">
        <v>88</v>
      </c>
      <c r="BK160" s="143">
        <f>ROUND(I160*H160,2)</f>
        <v>0</v>
      </c>
      <c r="BL160" s="16" t="s">
        <v>135</v>
      </c>
      <c r="BM160" s="142" t="s">
        <v>794</v>
      </c>
    </row>
    <row r="161" spans="2:65" s="1" customFormat="1" ht="29.25">
      <c r="B161" s="31"/>
      <c r="D161" s="144" t="s">
        <v>137</v>
      </c>
      <c r="F161" s="145" t="s">
        <v>795</v>
      </c>
      <c r="I161" s="146"/>
      <c r="L161" s="31"/>
      <c r="M161" s="147"/>
      <c r="T161" s="55"/>
      <c r="AT161" s="16" t="s">
        <v>137</v>
      </c>
      <c r="AU161" s="16" t="s">
        <v>90</v>
      </c>
    </row>
    <row r="162" spans="2:65" s="12" customFormat="1" ht="11.25">
      <c r="B162" s="148"/>
      <c r="D162" s="144" t="s">
        <v>139</v>
      </c>
      <c r="E162" s="149" t="s">
        <v>1</v>
      </c>
      <c r="F162" s="150" t="s">
        <v>796</v>
      </c>
      <c r="H162" s="149" t="s">
        <v>1</v>
      </c>
      <c r="I162" s="151"/>
      <c r="L162" s="148"/>
      <c r="M162" s="152"/>
      <c r="T162" s="153"/>
      <c r="AT162" s="149" t="s">
        <v>139</v>
      </c>
      <c r="AU162" s="149" t="s">
        <v>90</v>
      </c>
      <c r="AV162" s="12" t="s">
        <v>88</v>
      </c>
      <c r="AW162" s="12" t="s">
        <v>36</v>
      </c>
      <c r="AX162" s="12" t="s">
        <v>80</v>
      </c>
      <c r="AY162" s="149" t="s">
        <v>128</v>
      </c>
    </row>
    <row r="163" spans="2:65" s="12" customFormat="1" ht="11.25">
      <c r="B163" s="148"/>
      <c r="D163" s="144" t="s">
        <v>139</v>
      </c>
      <c r="E163" s="149" t="s">
        <v>1</v>
      </c>
      <c r="F163" s="150" t="s">
        <v>797</v>
      </c>
      <c r="H163" s="149" t="s">
        <v>1</v>
      </c>
      <c r="I163" s="151"/>
      <c r="L163" s="148"/>
      <c r="M163" s="152"/>
      <c r="T163" s="153"/>
      <c r="AT163" s="149" t="s">
        <v>139</v>
      </c>
      <c r="AU163" s="149" t="s">
        <v>90</v>
      </c>
      <c r="AV163" s="12" t="s">
        <v>88</v>
      </c>
      <c r="AW163" s="12" t="s">
        <v>36</v>
      </c>
      <c r="AX163" s="12" t="s">
        <v>80</v>
      </c>
      <c r="AY163" s="149" t="s">
        <v>128</v>
      </c>
    </row>
    <row r="164" spans="2:65" s="13" customFormat="1" ht="11.25">
      <c r="B164" s="154"/>
      <c r="D164" s="144" t="s">
        <v>139</v>
      </c>
      <c r="E164" s="155" t="s">
        <v>1</v>
      </c>
      <c r="F164" s="156" t="s">
        <v>798</v>
      </c>
      <c r="H164" s="157">
        <v>16</v>
      </c>
      <c r="I164" s="158"/>
      <c r="L164" s="154"/>
      <c r="M164" s="159"/>
      <c r="T164" s="160"/>
      <c r="AT164" s="155" t="s">
        <v>139</v>
      </c>
      <c r="AU164" s="155" t="s">
        <v>90</v>
      </c>
      <c r="AV164" s="13" t="s">
        <v>90</v>
      </c>
      <c r="AW164" s="13" t="s">
        <v>36</v>
      </c>
      <c r="AX164" s="13" t="s">
        <v>88</v>
      </c>
      <c r="AY164" s="155" t="s">
        <v>128</v>
      </c>
    </row>
    <row r="165" spans="2:65" s="1" customFormat="1" ht="16.5" customHeight="1">
      <c r="B165" s="31"/>
      <c r="C165" s="131" t="s">
        <v>175</v>
      </c>
      <c r="D165" s="131" t="s">
        <v>130</v>
      </c>
      <c r="E165" s="132" t="s">
        <v>799</v>
      </c>
      <c r="F165" s="133" t="s">
        <v>800</v>
      </c>
      <c r="G165" s="134" t="s">
        <v>170</v>
      </c>
      <c r="H165" s="135">
        <v>123</v>
      </c>
      <c r="I165" s="136"/>
      <c r="J165" s="137">
        <f>ROUND(I165*H165,2)</f>
        <v>0</v>
      </c>
      <c r="K165" s="133" t="s">
        <v>1</v>
      </c>
      <c r="L165" s="31"/>
      <c r="M165" s="138" t="s">
        <v>1</v>
      </c>
      <c r="N165" s="139" t="s">
        <v>45</v>
      </c>
      <c r="P165" s="140">
        <f>O165*H165</f>
        <v>0</v>
      </c>
      <c r="Q165" s="140">
        <v>9.5200000000000007E-3</v>
      </c>
      <c r="R165" s="140">
        <f>Q165*H165</f>
        <v>1.17096</v>
      </c>
      <c r="S165" s="140">
        <v>0</v>
      </c>
      <c r="T165" s="141">
        <f>S165*H165</f>
        <v>0</v>
      </c>
      <c r="AR165" s="142" t="s">
        <v>135</v>
      </c>
      <c r="AT165" s="142" t="s">
        <v>130</v>
      </c>
      <c r="AU165" s="142" t="s">
        <v>90</v>
      </c>
      <c r="AY165" s="16" t="s">
        <v>128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6" t="s">
        <v>88</v>
      </c>
      <c r="BK165" s="143">
        <f>ROUND(I165*H165,2)</f>
        <v>0</v>
      </c>
      <c r="BL165" s="16" t="s">
        <v>135</v>
      </c>
      <c r="BM165" s="142" t="s">
        <v>801</v>
      </c>
    </row>
    <row r="166" spans="2:65" s="1" customFormat="1" ht="11.25">
      <c r="B166" s="31"/>
      <c r="D166" s="144" t="s">
        <v>137</v>
      </c>
      <c r="F166" s="145" t="s">
        <v>800</v>
      </c>
      <c r="I166" s="146"/>
      <c r="L166" s="31"/>
      <c r="M166" s="147"/>
      <c r="T166" s="55"/>
      <c r="AT166" s="16" t="s">
        <v>137</v>
      </c>
      <c r="AU166" s="16" t="s">
        <v>90</v>
      </c>
    </row>
    <row r="167" spans="2:65" s="12" customFormat="1" ht="11.25">
      <c r="B167" s="148"/>
      <c r="D167" s="144" t="s">
        <v>139</v>
      </c>
      <c r="E167" s="149" t="s">
        <v>1</v>
      </c>
      <c r="F167" s="150" t="s">
        <v>802</v>
      </c>
      <c r="H167" s="149" t="s">
        <v>1</v>
      </c>
      <c r="I167" s="151"/>
      <c r="L167" s="148"/>
      <c r="M167" s="152"/>
      <c r="T167" s="153"/>
      <c r="AT167" s="149" t="s">
        <v>139</v>
      </c>
      <c r="AU167" s="149" t="s">
        <v>90</v>
      </c>
      <c r="AV167" s="12" t="s">
        <v>88</v>
      </c>
      <c r="AW167" s="12" t="s">
        <v>36</v>
      </c>
      <c r="AX167" s="12" t="s">
        <v>80</v>
      </c>
      <c r="AY167" s="149" t="s">
        <v>128</v>
      </c>
    </row>
    <row r="168" spans="2:65" s="13" customFormat="1" ht="11.25">
      <c r="B168" s="154"/>
      <c r="D168" s="144" t="s">
        <v>139</v>
      </c>
      <c r="E168" s="155" t="s">
        <v>1</v>
      </c>
      <c r="F168" s="156" t="s">
        <v>803</v>
      </c>
      <c r="H168" s="157">
        <v>123</v>
      </c>
      <c r="I168" s="158"/>
      <c r="L168" s="154"/>
      <c r="M168" s="159"/>
      <c r="T168" s="160"/>
      <c r="AT168" s="155" t="s">
        <v>139</v>
      </c>
      <c r="AU168" s="155" t="s">
        <v>90</v>
      </c>
      <c r="AV168" s="13" t="s">
        <v>90</v>
      </c>
      <c r="AW168" s="13" t="s">
        <v>36</v>
      </c>
      <c r="AX168" s="13" t="s">
        <v>88</v>
      </c>
      <c r="AY168" s="155" t="s">
        <v>128</v>
      </c>
    </row>
    <row r="169" spans="2:65" s="1" customFormat="1" ht="24.2" customHeight="1">
      <c r="B169" s="31"/>
      <c r="C169" s="131" t="s">
        <v>184</v>
      </c>
      <c r="D169" s="131" t="s">
        <v>130</v>
      </c>
      <c r="E169" s="132" t="s">
        <v>176</v>
      </c>
      <c r="F169" s="133" t="s">
        <v>177</v>
      </c>
      <c r="G169" s="134" t="s">
        <v>178</v>
      </c>
      <c r="H169" s="135">
        <v>480</v>
      </c>
      <c r="I169" s="136"/>
      <c r="J169" s="137">
        <f>ROUND(I169*H169,2)</f>
        <v>0</v>
      </c>
      <c r="K169" s="133" t="s">
        <v>134</v>
      </c>
      <c r="L169" s="31"/>
      <c r="M169" s="138" t="s">
        <v>1</v>
      </c>
      <c r="N169" s="139" t="s">
        <v>45</v>
      </c>
      <c r="P169" s="140">
        <f>O169*H169</f>
        <v>0</v>
      </c>
      <c r="Q169" s="140">
        <v>3.0000000000000001E-5</v>
      </c>
      <c r="R169" s="140">
        <f>Q169*H169</f>
        <v>1.44E-2</v>
      </c>
      <c r="S169" s="140">
        <v>0</v>
      </c>
      <c r="T169" s="141">
        <f>S169*H169</f>
        <v>0</v>
      </c>
      <c r="AR169" s="142" t="s">
        <v>135</v>
      </c>
      <c r="AT169" s="142" t="s">
        <v>130</v>
      </c>
      <c r="AU169" s="142" t="s">
        <v>90</v>
      </c>
      <c r="AY169" s="16" t="s">
        <v>128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6" t="s">
        <v>88</v>
      </c>
      <c r="BK169" s="143">
        <f>ROUND(I169*H169,2)</f>
        <v>0</v>
      </c>
      <c r="BL169" s="16" t="s">
        <v>135</v>
      </c>
      <c r="BM169" s="142" t="s">
        <v>804</v>
      </c>
    </row>
    <row r="170" spans="2:65" s="1" customFormat="1" ht="19.5">
      <c r="B170" s="31"/>
      <c r="D170" s="144" t="s">
        <v>137</v>
      </c>
      <c r="F170" s="145" t="s">
        <v>805</v>
      </c>
      <c r="I170" s="146"/>
      <c r="L170" s="31"/>
      <c r="M170" s="147"/>
      <c r="T170" s="55"/>
      <c r="AT170" s="16" t="s">
        <v>137</v>
      </c>
      <c r="AU170" s="16" t="s">
        <v>90</v>
      </c>
    </row>
    <row r="171" spans="2:65" s="12" customFormat="1" ht="11.25">
      <c r="B171" s="148"/>
      <c r="D171" s="144" t="s">
        <v>139</v>
      </c>
      <c r="E171" s="149" t="s">
        <v>1</v>
      </c>
      <c r="F171" s="150" t="s">
        <v>802</v>
      </c>
      <c r="H171" s="149" t="s">
        <v>1</v>
      </c>
      <c r="I171" s="151"/>
      <c r="L171" s="148"/>
      <c r="M171" s="152"/>
      <c r="T171" s="153"/>
      <c r="AT171" s="149" t="s">
        <v>139</v>
      </c>
      <c r="AU171" s="149" t="s">
        <v>90</v>
      </c>
      <c r="AV171" s="12" t="s">
        <v>88</v>
      </c>
      <c r="AW171" s="12" t="s">
        <v>36</v>
      </c>
      <c r="AX171" s="12" t="s">
        <v>80</v>
      </c>
      <c r="AY171" s="149" t="s">
        <v>128</v>
      </c>
    </row>
    <row r="172" spans="2:65" s="12" customFormat="1" ht="11.25">
      <c r="B172" s="148"/>
      <c r="D172" s="144" t="s">
        <v>139</v>
      </c>
      <c r="E172" s="149" t="s">
        <v>1</v>
      </c>
      <c r="F172" s="150" t="s">
        <v>806</v>
      </c>
      <c r="H172" s="149" t="s">
        <v>1</v>
      </c>
      <c r="I172" s="151"/>
      <c r="L172" s="148"/>
      <c r="M172" s="152"/>
      <c r="T172" s="153"/>
      <c r="AT172" s="149" t="s">
        <v>139</v>
      </c>
      <c r="AU172" s="149" t="s">
        <v>90</v>
      </c>
      <c r="AV172" s="12" t="s">
        <v>88</v>
      </c>
      <c r="AW172" s="12" t="s">
        <v>36</v>
      </c>
      <c r="AX172" s="12" t="s">
        <v>80</v>
      </c>
      <c r="AY172" s="149" t="s">
        <v>128</v>
      </c>
    </row>
    <row r="173" spans="2:65" s="13" customFormat="1" ht="11.25">
      <c r="B173" s="154"/>
      <c r="D173" s="144" t="s">
        <v>139</v>
      </c>
      <c r="E173" s="155" t="s">
        <v>1</v>
      </c>
      <c r="F173" s="156" t="s">
        <v>807</v>
      </c>
      <c r="H173" s="157">
        <v>480</v>
      </c>
      <c r="I173" s="158"/>
      <c r="L173" s="154"/>
      <c r="M173" s="159"/>
      <c r="T173" s="160"/>
      <c r="AT173" s="155" t="s">
        <v>139</v>
      </c>
      <c r="AU173" s="155" t="s">
        <v>90</v>
      </c>
      <c r="AV173" s="13" t="s">
        <v>90</v>
      </c>
      <c r="AW173" s="13" t="s">
        <v>36</v>
      </c>
      <c r="AX173" s="13" t="s">
        <v>88</v>
      </c>
      <c r="AY173" s="155" t="s">
        <v>128</v>
      </c>
    </row>
    <row r="174" spans="2:65" s="1" customFormat="1" ht="24.2" customHeight="1">
      <c r="B174" s="31"/>
      <c r="C174" s="131" t="s">
        <v>190</v>
      </c>
      <c r="D174" s="131" t="s">
        <v>130</v>
      </c>
      <c r="E174" s="132" t="s">
        <v>185</v>
      </c>
      <c r="F174" s="133" t="s">
        <v>186</v>
      </c>
      <c r="G174" s="134" t="s">
        <v>187</v>
      </c>
      <c r="H174" s="135">
        <v>20</v>
      </c>
      <c r="I174" s="136"/>
      <c r="J174" s="137">
        <f>ROUND(I174*H174,2)</f>
        <v>0</v>
      </c>
      <c r="K174" s="133" t="s">
        <v>134</v>
      </c>
      <c r="L174" s="31"/>
      <c r="M174" s="138" t="s">
        <v>1</v>
      </c>
      <c r="N174" s="139" t="s">
        <v>45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AR174" s="142" t="s">
        <v>135</v>
      </c>
      <c r="AT174" s="142" t="s">
        <v>130</v>
      </c>
      <c r="AU174" s="142" t="s">
        <v>90</v>
      </c>
      <c r="AY174" s="16" t="s">
        <v>128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6" t="s">
        <v>88</v>
      </c>
      <c r="BK174" s="143">
        <f>ROUND(I174*H174,2)</f>
        <v>0</v>
      </c>
      <c r="BL174" s="16" t="s">
        <v>135</v>
      </c>
      <c r="BM174" s="142" t="s">
        <v>808</v>
      </c>
    </row>
    <row r="175" spans="2:65" s="1" customFormat="1" ht="19.5">
      <c r="B175" s="31"/>
      <c r="D175" s="144" t="s">
        <v>137</v>
      </c>
      <c r="F175" s="145" t="s">
        <v>809</v>
      </c>
      <c r="I175" s="146"/>
      <c r="L175" s="31"/>
      <c r="M175" s="147"/>
      <c r="T175" s="55"/>
      <c r="AT175" s="16" t="s">
        <v>137</v>
      </c>
      <c r="AU175" s="16" t="s">
        <v>90</v>
      </c>
    </row>
    <row r="176" spans="2:65" s="12" customFormat="1" ht="11.25">
      <c r="B176" s="148"/>
      <c r="D176" s="144" t="s">
        <v>139</v>
      </c>
      <c r="E176" s="149" t="s">
        <v>1</v>
      </c>
      <c r="F176" s="150" t="s">
        <v>802</v>
      </c>
      <c r="H176" s="149" t="s">
        <v>1</v>
      </c>
      <c r="I176" s="151"/>
      <c r="L176" s="148"/>
      <c r="M176" s="152"/>
      <c r="T176" s="153"/>
      <c r="AT176" s="149" t="s">
        <v>139</v>
      </c>
      <c r="AU176" s="149" t="s">
        <v>90</v>
      </c>
      <c r="AV176" s="12" t="s">
        <v>88</v>
      </c>
      <c r="AW176" s="12" t="s">
        <v>36</v>
      </c>
      <c r="AX176" s="12" t="s">
        <v>80</v>
      </c>
      <c r="AY176" s="149" t="s">
        <v>128</v>
      </c>
    </row>
    <row r="177" spans="2:65" s="12" customFormat="1" ht="11.25">
      <c r="B177" s="148"/>
      <c r="D177" s="144" t="s">
        <v>139</v>
      </c>
      <c r="E177" s="149" t="s">
        <v>1</v>
      </c>
      <c r="F177" s="150" t="s">
        <v>806</v>
      </c>
      <c r="H177" s="149" t="s">
        <v>1</v>
      </c>
      <c r="I177" s="151"/>
      <c r="L177" s="148"/>
      <c r="M177" s="152"/>
      <c r="T177" s="153"/>
      <c r="AT177" s="149" t="s">
        <v>139</v>
      </c>
      <c r="AU177" s="149" t="s">
        <v>90</v>
      </c>
      <c r="AV177" s="12" t="s">
        <v>88</v>
      </c>
      <c r="AW177" s="12" t="s">
        <v>36</v>
      </c>
      <c r="AX177" s="12" t="s">
        <v>80</v>
      </c>
      <c r="AY177" s="149" t="s">
        <v>128</v>
      </c>
    </row>
    <row r="178" spans="2:65" s="13" customFormat="1" ht="11.25">
      <c r="B178" s="154"/>
      <c r="D178" s="144" t="s">
        <v>139</v>
      </c>
      <c r="E178" s="155" t="s">
        <v>1</v>
      </c>
      <c r="F178" s="156" t="s">
        <v>273</v>
      </c>
      <c r="H178" s="157">
        <v>20</v>
      </c>
      <c r="I178" s="158"/>
      <c r="L178" s="154"/>
      <c r="M178" s="159"/>
      <c r="T178" s="160"/>
      <c r="AT178" s="155" t="s">
        <v>139</v>
      </c>
      <c r="AU178" s="155" t="s">
        <v>90</v>
      </c>
      <c r="AV178" s="13" t="s">
        <v>90</v>
      </c>
      <c r="AW178" s="13" t="s">
        <v>36</v>
      </c>
      <c r="AX178" s="13" t="s">
        <v>88</v>
      </c>
      <c r="AY178" s="155" t="s">
        <v>128</v>
      </c>
    </row>
    <row r="179" spans="2:65" s="1" customFormat="1" ht="24.2" customHeight="1">
      <c r="B179" s="31"/>
      <c r="C179" s="131" t="s">
        <v>200</v>
      </c>
      <c r="D179" s="131" t="s">
        <v>130</v>
      </c>
      <c r="E179" s="132" t="s">
        <v>191</v>
      </c>
      <c r="F179" s="133" t="s">
        <v>192</v>
      </c>
      <c r="G179" s="134" t="s">
        <v>170</v>
      </c>
      <c r="H179" s="135">
        <v>25.3</v>
      </c>
      <c r="I179" s="136"/>
      <c r="J179" s="137">
        <f>ROUND(I179*H179,2)</f>
        <v>0</v>
      </c>
      <c r="K179" s="133" t="s">
        <v>134</v>
      </c>
      <c r="L179" s="31"/>
      <c r="M179" s="138" t="s">
        <v>1</v>
      </c>
      <c r="N179" s="139" t="s">
        <v>45</v>
      </c>
      <c r="P179" s="140">
        <f>O179*H179</f>
        <v>0</v>
      </c>
      <c r="Q179" s="140">
        <v>8.6800000000000002E-3</v>
      </c>
      <c r="R179" s="140">
        <f>Q179*H179</f>
        <v>0.21960400000000002</v>
      </c>
      <c r="S179" s="140">
        <v>0</v>
      </c>
      <c r="T179" s="141">
        <f>S179*H179</f>
        <v>0</v>
      </c>
      <c r="AR179" s="142" t="s">
        <v>135</v>
      </c>
      <c r="AT179" s="142" t="s">
        <v>130</v>
      </c>
      <c r="AU179" s="142" t="s">
        <v>90</v>
      </c>
      <c r="AY179" s="16" t="s">
        <v>128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6" t="s">
        <v>88</v>
      </c>
      <c r="BK179" s="143">
        <f>ROUND(I179*H179,2)</f>
        <v>0</v>
      </c>
      <c r="BL179" s="16" t="s">
        <v>135</v>
      </c>
      <c r="BM179" s="142" t="s">
        <v>810</v>
      </c>
    </row>
    <row r="180" spans="2:65" s="1" customFormat="1" ht="58.5">
      <c r="B180" s="31"/>
      <c r="D180" s="144" t="s">
        <v>137</v>
      </c>
      <c r="F180" s="145" t="s">
        <v>811</v>
      </c>
      <c r="I180" s="146"/>
      <c r="L180" s="31"/>
      <c r="M180" s="147"/>
      <c r="T180" s="55"/>
      <c r="AT180" s="16" t="s">
        <v>137</v>
      </c>
      <c r="AU180" s="16" t="s">
        <v>90</v>
      </c>
    </row>
    <row r="181" spans="2:65" s="12" customFormat="1" ht="11.25">
      <c r="B181" s="148"/>
      <c r="D181" s="144" t="s">
        <v>139</v>
      </c>
      <c r="E181" s="149" t="s">
        <v>1</v>
      </c>
      <c r="F181" s="150" t="s">
        <v>812</v>
      </c>
      <c r="H181" s="149" t="s">
        <v>1</v>
      </c>
      <c r="I181" s="151"/>
      <c r="L181" s="148"/>
      <c r="M181" s="152"/>
      <c r="T181" s="153"/>
      <c r="AT181" s="149" t="s">
        <v>139</v>
      </c>
      <c r="AU181" s="149" t="s">
        <v>90</v>
      </c>
      <c r="AV181" s="12" t="s">
        <v>88</v>
      </c>
      <c r="AW181" s="12" t="s">
        <v>36</v>
      </c>
      <c r="AX181" s="12" t="s">
        <v>80</v>
      </c>
      <c r="AY181" s="149" t="s">
        <v>128</v>
      </c>
    </row>
    <row r="182" spans="2:65" s="12" customFormat="1" ht="11.25">
      <c r="B182" s="148"/>
      <c r="D182" s="144" t="s">
        <v>139</v>
      </c>
      <c r="E182" s="149" t="s">
        <v>1</v>
      </c>
      <c r="F182" s="150" t="s">
        <v>813</v>
      </c>
      <c r="H182" s="149" t="s">
        <v>1</v>
      </c>
      <c r="I182" s="151"/>
      <c r="L182" s="148"/>
      <c r="M182" s="152"/>
      <c r="T182" s="153"/>
      <c r="AT182" s="149" t="s">
        <v>139</v>
      </c>
      <c r="AU182" s="149" t="s">
        <v>90</v>
      </c>
      <c r="AV182" s="12" t="s">
        <v>88</v>
      </c>
      <c r="AW182" s="12" t="s">
        <v>36</v>
      </c>
      <c r="AX182" s="12" t="s">
        <v>80</v>
      </c>
      <c r="AY182" s="149" t="s">
        <v>128</v>
      </c>
    </row>
    <row r="183" spans="2:65" s="13" customFormat="1" ht="11.25">
      <c r="B183" s="154"/>
      <c r="D183" s="144" t="s">
        <v>139</v>
      </c>
      <c r="E183" s="155" t="s">
        <v>1</v>
      </c>
      <c r="F183" s="156" t="s">
        <v>197</v>
      </c>
      <c r="H183" s="157">
        <v>16.5</v>
      </c>
      <c r="I183" s="158"/>
      <c r="L183" s="154"/>
      <c r="M183" s="159"/>
      <c r="T183" s="160"/>
      <c r="AT183" s="155" t="s">
        <v>139</v>
      </c>
      <c r="AU183" s="155" t="s">
        <v>90</v>
      </c>
      <c r="AV183" s="13" t="s">
        <v>90</v>
      </c>
      <c r="AW183" s="13" t="s">
        <v>36</v>
      </c>
      <c r="AX183" s="13" t="s">
        <v>80</v>
      </c>
      <c r="AY183" s="155" t="s">
        <v>128</v>
      </c>
    </row>
    <row r="184" spans="2:65" s="12" customFormat="1" ht="11.25">
      <c r="B184" s="148"/>
      <c r="D184" s="144" t="s">
        <v>139</v>
      </c>
      <c r="E184" s="149" t="s">
        <v>1</v>
      </c>
      <c r="F184" s="150" t="s">
        <v>787</v>
      </c>
      <c r="H184" s="149" t="s">
        <v>1</v>
      </c>
      <c r="I184" s="151"/>
      <c r="L184" s="148"/>
      <c r="M184" s="152"/>
      <c r="T184" s="153"/>
      <c r="AT184" s="149" t="s">
        <v>139</v>
      </c>
      <c r="AU184" s="149" t="s">
        <v>90</v>
      </c>
      <c r="AV184" s="12" t="s">
        <v>88</v>
      </c>
      <c r="AW184" s="12" t="s">
        <v>36</v>
      </c>
      <c r="AX184" s="12" t="s">
        <v>80</v>
      </c>
      <c r="AY184" s="149" t="s">
        <v>128</v>
      </c>
    </row>
    <row r="185" spans="2:65" s="13" customFormat="1" ht="11.25">
      <c r="B185" s="154"/>
      <c r="D185" s="144" t="s">
        <v>139</v>
      </c>
      <c r="E185" s="155" t="s">
        <v>1</v>
      </c>
      <c r="F185" s="156" t="s">
        <v>814</v>
      </c>
      <c r="H185" s="157">
        <v>8.8000000000000007</v>
      </c>
      <c r="I185" s="158"/>
      <c r="L185" s="154"/>
      <c r="M185" s="159"/>
      <c r="T185" s="160"/>
      <c r="AT185" s="155" t="s">
        <v>139</v>
      </c>
      <c r="AU185" s="155" t="s">
        <v>90</v>
      </c>
      <c r="AV185" s="13" t="s">
        <v>90</v>
      </c>
      <c r="AW185" s="13" t="s">
        <v>36</v>
      </c>
      <c r="AX185" s="13" t="s">
        <v>80</v>
      </c>
      <c r="AY185" s="155" t="s">
        <v>128</v>
      </c>
    </row>
    <row r="186" spans="2:65" s="14" customFormat="1" ht="11.25">
      <c r="B186" s="161"/>
      <c r="D186" s="144" t="s">
        <v>139</v>
      </c>
      <c r="E186" s="162" t="s">
        <v>1</v>
      </c>
      <c r="F186" s="163" t="s">
        <v>149</v>
      </c>
      <c r="H186" s="164">
        <v>25.3</v>
      </c>
      <c r="I186" s="165"/>
      <c r="L186" s="161"/>
      <c r="M186" s="166"/>
      <c r="T186" s="167"/>
      <c r="AT186" s="162" t="s">
        <v>139</v>
      </c>
      <c r="AU186" s="162" t="s">
        <v>90</v>
      </c>
      <c r="AV186" s="14" t="s">
        <v>135</v>
      </c>
      <c r="AW186" s="14" t="s">
        <v>36</v>
      </c>
      <c r="AX186" s="14" t="s">
        <v>88</v>
      </c>
      <c r="AY186" s="162" t="s">
        <v>128</v>
      </c>
    </row>
    <row r="187" spans="2:65" s="1" customFormat="1" ht="24.2" customHeight="1">
      <c r="B187" s="31"/>
      <c r="C187" s="131" t="s">
        <v>206</v>
      </c>
      <c r="D187" s="131" t="s">
        <v>130</v>
      </c>
      <c r="E187" s="132" t="s">
        <v>201</v>
      </c>
      <c r="F187" s="133" t="s">
        <v>202</v>
      </c>
      <c r="G187" s="134" t="s">
        <v>170</v>
      </c>
      <c r="H187" s="135">
        <v>12.9</v>
      </c>
      <c r="I187" s="136"/>
      <c r="J187" s="137">
        <f>ROUND(I187*H187,2)</f>
        <v>0</v>
      </c>
      <c r="K187" s="133" t="s">
        <v>134</v>
      </c>
      <c r="L187" s="31"/>
      <c r="M187" s="138" t="s">
        <v>1</v>
      </c>
      <c r="N187" s="139" t="s">
        <v>45</v>
      </c>
      <c r="P187" s="140">
        <f>O187*H187</f>
        <v>0</v>
      </c>
      <c r="Q187" s="140">
        <v>3.6900000000000002E-2</v>
      </c>
      <c r="R187" s="140">
        <f>Q187*H187</f>
        <v>0.47601000000000004</v>
      </c>
      <c r="S187" s="140">
        <v>0</v>
      </c>
      <c r="T187" s="141">
        <f>S187*H187</f>
        <v>0</v>
      </c>
      <c r="AR187" s="142" t="s">
        <v>135</v>
      </c>
      <c r="AT187" s="142" t="s">
        <v>130</v>
      </c>
      <c r="AU187" s="142" t="s">
        <v>90</v>
      </c>
      <c r="AY187" s="16" t="s">
        <v>128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6" t="s">
        <v>88</v>
      </c>
      <c r="BK187" s="143">
        <f>ROUND(I187*H187,2)</f>
        <v>0</v>
      </c>
      <c r="BL187" s="16" t="s">
        <v>135</v>
      </c>
      <c r="BM187" s="142" t="s">
        <v>815</v>
      </c>
    </row>
    <row r="188" spans="2:65" s="1" customFormat="1" ht="58.5">
      <c r="B188" s="31"/>
      <c r="D188" s="144" t="s">
        <v>137</v>
      </c>
      <c r="F188" s="145" t="s">
        <v>816</v>
      </c>
      <c r="I188" s="146"/>
      <c r="L188" s="31"/>
      <c r="M188" s="147"/>
      <c r="T188" s="55"/>
      <c r="AT188" s="16" t="s">
        <v>137</v>
      </c>
      <c r="AU188" s="16" t="s">
        <v>90</v>
      </c>
    </row>
    <row r="189" spans="2:65" s="12" customFormat="1" ht="11.25">
      <c r="B189" s="148"/>
      <c r="D189" s="144" t="s">
        <v>139</v>
      </c>
      <c r="E189" s="149" t="s">
        <v>1</v>
      </c>
      <c r="F189" s="150" t="s">
        <v>812</v>
      </c>
      <c r="H189" s="149" t="s">
        <v>1</v>
      </c>
      <c r="I189" s="151"/>
      <c r="L189" s="148"/>
      <c r="M189" s="152"/>
      <c r="T189" s="153"/>
      <c r="AT189" s="149" t="s">
        <v>139</v>
      </c>
      <c r="AU189" s="149" t="s">
        <v>90</v>
      </c>
      <c r="AV189" s="12" t="s">
        <v>88</v>
      </c>
      <c r="AW189" s="12" t="s">
        <v>36</v>
      </c>
      <c r="AX189" s="12" t="s">
        <v>80</v>
      </c>
      <c r="AY189" s="149" t="s">
        <v>128</v>
      </c>
    </row>
    <row r="190" spans="2:65" s="12" customFormat="1" ht="11.25">
      <c r="B190" s="148"/>
      <c r="D190" s="144" t="s">
        <v>139</v>
      </c>
      <c r="E190" s="149" t="s">
        <v>1</v>
      </c>
      <c r="F190" s="150" t="s">
        <v>817</v>
      </c>
      <c r="H190" s="149" t="s">
        <v>1</v>
      </c>
      <c r="I190" s="151"/>
      <c r="L190" s="148"/>
      <c r="M190" s="152"/>
      <c r="T190" s="153"/>
      <c r="AT190" s="149" t="s">
        <v>139</v>
      </c>
      <c r="AU190" s="149" t="s">
        <v>90</v>
      </c>
      <c r="AV190" s="12" t="s">
        <v>88</v>
      </c>
      <c r="AW190" s="12" t="s">
        <v>36</v>
      </c>
      <c r="AX190" s="12" t="s">
        <v>80</v>
      </c>
      <c r="AY190" s="149" t="s">
        <v>128</v>
      </c>
    </row>
    <row r="191" spans="2:65" s="13" customFormat="1" ht="11.25">
      <c r="B191" s="154"/>
      <c r="D191" s="144" t="s">
        <v>139</v>
      </c>
      <c r="E191" s="155" t="s">
        <v>1</v>
      </c>
      <c r="F191" s="156" t="s">
        <v>818</v>
      </c>
      <c r="H191" s="157">
        <v>3.3</v>
      </c>
      <c r="I191" s="158"/>
      <c r="L191" s="154"/>
      <c r="M191" s="159"/>
      <c r="T191" s="160"/>
      <c r="AT191" s="155" t="s">
        <v>139</v>
      </c>
      <c r="AU191" s="155" t="s">
        <v>90</v>
      </c>
      <c r="AV191" s="13" t="s">
        <v>90</v>
      </c>
      <c r="AW191" s="13" t="s">
        <v>36</v>
      </c>
      <c r="AX191" s="13" t="s">
        <v>80</v>
      </c>
      <c r="AY191" s="155" t="s">
        <v>128</v>
      </c>
    </row>
    <row r="192" spans="2:65" s="12" customFormat="1" ht="11.25">
      <c r="B192" s="148"/>
      <c r="D192" s="144" t="s">
        <v>139</v>
      </c>
      <c r="E192" s="149" t="s">
        <v>1</v>
      </c>
      <c r="F192" s="150" t="s">
        <v>797</v>
      </c>
      <c r="H192" s="149" t="s">
        <v>1</v>
      </c>
      <c r="I192" s="151"/>
      <c r="L192" s="148"/>
      <c r="M192" s="152"/>
      <c r="T192" s="153"/>
      <c r="AT192" s="149" t="s">
        <v>139</v>
      </c>
      <c r="AU192" s="149" t="s">
        <v>90</v>
      </c>
      <c r="AV192" s="12" t="s">
        <v>88</v>
      </c>
      <c r="AW192" s="12" t="s">
        <v>36</v>
      </c>
      <c r="AX192" s="12" t="s">
        <v>80</v>
      </c>
      <c r="AY192" s="149" t="s">
        <v>128</v>
      </c>
    </row>
    <row r="193" spans="2:65" s="13" customFormat="1" ht="11.25">
      <c r="B193" s="154"/>
      <c r="D193" s="144" t="s">
        <v>139</v>
      </c>
      <c r="E193" s="155" t="s">
        <v>1</v>
      </c>
      <c r="F193" s="156" t="s">
        <v>819</v>
      </c>
      <c r="H193" s="157">
        <v>9.6</v>
      </c>
      <c r="I193" s="158"/>
      <c r="L193" s="154"/>
      <c r="M193" s="159"/>
      <c r="T193" s="160"/>
      <c r="AT193" s="155" t="s">
        <v>139</v>
      </c>
      <c r="AU193" s="155" t="s">
        <v>90</v>
      </c>
      <c r="AV193" s="13" t="s">
        <v>90</v>
      </c>
      <c r="AW193" s="13" t="s">
        <v>36</v>
      </c>
      <c r="AX193" s="13" t="s">
        <v>80</v>
      </c>
      <c r="AY193" s="155" t="s">
        <v>128</v>
      </c>
    </row>
    <row r="194" spans="2:65" s="14" customFormat="1" ht="11.25">
      <c r="B194" s="161"/>
      <c r="D194" s="144" t="s">
        <v>139</v>
      </c>
      <c r="E194" s="162" t="s">
        <v>1</v>
      </c>
      <c r="F194" s="163" t="s">
        <v>149</v>
      </c>
      <c r="H194" s="164">
        <v>12.899999999999999</v>
      </c>
      <c r="I194" s="165"/>
      <c r="L194" s="161"/>
      <c r="M194" s="166"/>
      <c r="T194" s="167"/>
      <c r="AT194" s="162" t="s">
        <v>139</v>
      </c>
      <c r="AU194" s="162" t="s">
        <v>90</v>
      </c>
      <c r="AV194" s="14" t="s">
        <v>135</v>
      </c>
      <c r="AW194" s="14" t="s">
        <v>36</v>
      </c>
      <c r="AX194" s="14" t="s">
        <v>88</v>
      </c>
      <c r="AY194" s="162" t="s">
        <v>128</v>
      </c>
    </row>
    <row r="195" spans="2:65" s="1" customFormat="1" ht="33" customHeight="1">
      <c r="B195" s="31"/>
      <c r="C195" s="131" t="s">
        <v>212</v>
      </c>
      <c r="D195" s="131" t="s">
        <v>130</v>
      </c>
      <c r="E195" s="132" t="s">
        <v>207</v>
      </c>
      <c r="F195" s="133" t="s">
        <v>208</v>
      </c>
      <c r="G195" s="134" t="s">
        <v>209</v>
      </c>
      <c r="H195" s="135">
        <v>5</v>
      </c>
      <c r="I195" s="136"/>
      <c r="J195" s="137">
        <f>ROUND(I195*H195,2)</f>
        <v>0</v>
      </c>
      <c r="K195" s="133" t="s">
        <v>134</v>
      </c>
      <c r="L195" s="31"/>
      <c r="M195" s="138" t="s">
        <v>1</v>
      </c>
      <c r="N195" s="139" t="s">
        <v>45</v>
      </c>
      <c r="P195" s="140">
        <f>O195*H195</f>
        <v>0</v>
      </c>
      <c r="Q195" s="140">
        <v>6.4999999999999997E-4</v>
      </c>
      <c r="R195" s="140">
        <f>Q195*H195</f>
        <v>3.2499999999999999E-3</v>
      </c>
      <c r="S195" s="140">
        <v>0</v>
      </c>
      <c r="T195" s="141">
        <f>S195*H195</f>
        <v>0</v>
      </c>
      <c r="AR195" s="142" t="s">
        <v>135</v>
      </c>
      <c r="AT195" s="142" t="s">
        <v>130</v>
      </c>
      <c r="AU195" s="142" t="s">
        <v>90</v>
      </c>
      <c r="AY195" s="16" t="s">
        <v>128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6" t="s">
        <v>88</v>
      </c>
      <c r="BK195" s="143">
        <f>ROUND(I195*H195,2)</f>
        <v>0</v>
      </c>
      <c r="BL195" s="16" t="s">
        <v>135</v>
      </c>
      <c r="BM195" s="142" t="s">
        <v>820</v>
      </c>
    </row>
    <row r="196" spans="2:65" s="1" customFormat="1" ht="19.5">
      <c r="B196" s="31"/>
      <c r="D196" s="144" t="s">
        <v>137</v>
      </c>
      <c r="F196" s="145" t="s">
        <v>211</v>
      </c>
      <c r="I196" s="146"/>
      <c r="L196" s="31"/>
      <c r="M196" s="147"/>
      <c r="T196" s="55"/>
      <c r="AT196" s="16" t="s">
        <v>137</v>
      </c>
      <c r="AU196" s="16" t="s">
        <v>90</v>
      </c>
    </row>
    <row r="197" spans="2:65" s="12" customFormat="1" ht="11.25">
      <c r="B197" s="148"/>
      <c r="D197" s="144" t="s">
        <v>139</v>
      </c>
      <c r="E197" s="149" t="s">
        <v>1</v>
      </c>
      <c r="F197" s="150" t="s">
        <v>802</v>
      </c>
      <c r="H197" s="149" t="s">
        <v>1</v>
      </c>
      <c r="I197" s="151"/>
      <c r="L197" s="148"/>
      <c r="M197" s="152"/>
      <c r="T197" s="153"/>
      <c r="AT197" s="149" t="s">
        <v>139</v>
      </c>
      <c r="AU197" s="149" t="s">
        <v>90</v>
      </c>
      <c r="AV197" s="12" t="s">
        <v>88</v>
      </c>
      <c r="AW197" s="12" t="s">
        <v>36</v>
      </c>
      <c r="AX197" s="12" t="s">
        <v>80</v>
      </c>
      <c r="AY197" s="149" t="s">
        <v>128</v>
      </c>
    </row>
    <row r="198" spans="2:65" s="13" customFormat="1" ht="11.25">
      <c r="B198" s="154"/>
      <c r="D198" s="144" t="s">
        <v>139</v>
      </c>
      <c r="E198" s="155" t="s">
        <v>1</v>
      </c>
      <c r="F198" s="156" t="s">
        <v>167</v>
      </c>
      <c r="H198" s="157">
        <v>5</v>
      </c>
      <c r="I198" s="158"/>
      <c r="L198" s="154"/>
      <c r="M198" s="159"/>
      <c r="T198" s="160"/>
      <c r="AT198" s="155" t="s">
        <v>139</v>
      </c>
      <c r="AU198" s="155" t="s">
        <v>90</v>
      </c>
      <c r="AV198" s="13" t="s">
        <v>90</v>
      </c>
      <c r="AW198" s="13" t="s">
        <v>36</v>
      </c>
      <c r="AX198" s="13" t="s">
        <v>88</v>
      </c>
      <c r="AY198" s="155" t="s">
        <v>128</v>
      </c>
    </row>
    <row r="199" spans="2:65" s="1" customFormat="1" ht="37.9" customHeight="1">
      <c r="B199" s="31"/>
      <c r="C199" s="131" t="s">
        <v>217</v>
      </c>
      <c r="D199" s="131" t="s">
        <v>130</v>
      </c>
      <c r="E199" s="132" t="s">
        <v>213</v>
      </c>
      <c r="F199" s="133" t="s">
        <v>214</v>
      </c>
      <c r="G199" s="134" t="s">
        <v>209</v>
      </c>
      <c r="H199" s="135">
        <v>5</v>
      </c>
      <c r="I199" s="136"/>
      <c r="J199" s="137">
        <f>ROUND(I199*H199,2)</f>
        <v>0</v>
      </c>
      <c r="K199" s="133" t="s">
        <v>134</v>
      </c>
      <c r="L199" s="31"/>
      <c r="M199" s="138" t="s">
        <v>1</v>
      </c>
      <c r="N199" s="139" t="s">
        <v>45</v>
      </c>
      <c r="P199" s="140">
        <f>O199*H199</f>
        <v>0</v>
      </c>
      <c r="Q199" s="140">
        <v>0</v>
      </c>
      <c r="R199" s="140">
        <f>Q199*H199</f>
        <v>0</v>
      </c>
      <c r="S199" s="140">
        <v>0</v>
      </c>
      <c r="T199" s="141">
        <f>S199*H199</f>
        <v>0</v>
      </c>
      <c r="AR199" s="142" t="s">
        <v>135</v>
      </c>
      <c r="AT199" s="142" t="s">
        <v>130</v>
      </c>
      <c r="AU199" s="142" t="s">
        <v>90</v>
      </c>
      <c r="AY199" s="16" t="s">
        <v>128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6" t="s">
        <v>88</v>
      </c>
      <c r="BK199" s="143">
        <f>ROUND(I199*H199,2)</f>
        <v>0</v>
      </c>
      <c r="BL199" s="16" t="s">
        <v>135</v>
      </c>
      <c r="BM199" s="142" t="s">
        <v>821</v>
      </c>
    </row>
    <row r="200" spans="2:65" s="1" customFormat="1" ht="19.5">
      <c r="B200" s="31"/>
      <c r="D200" s="144" t="s">
        <v>137</v>
      </c>
      <c r="F200" s="145" t="s">
        <v>216</v>
      </c>
      <c r="I200" s="146"/>
      <c r="L200" s="31"/>
      <c r="M200" s="147"/>
      <c r="T200" s="55"/>
      <c r="AT200" s="16" t="s">
        <v>137</v>
      </c>
      <c r="AU200" s="16" t="s">
        <v>90</v>
      </c>
    </row>
    <row r="201" spans="2:65" s="12" customFormat="1" ht="11.25">
      <c r="B201" s="148"/>
      <c r="D201" s="144" t="s">
        <v>139</v>
      </c>
      <c r="E201" s="149" t="s">
        <v>1</v>
      </c>
      <c r="F201" s="150" t="s">
        <v>802</v>
      </c>
      <c r="H201" s="149" t="s">
        <v>1</v>
      </c>
      <c r="I201" s="151"/>
      <c r="L201" s="148"/>
      <c r="M201" s="152"/>
      <c r="T201" s="153"/>
      <c r="AT201" s="149" t="s">
        <v>139</v>
      </c>
      <c r="AU201" s="149" t="s">
        <v>90</v>
      </c>
      <c r="AV201" s="12" t="s">
        <v>88</v>
      </c>
      <c r="AW201" s="12" t="s">
        <v>36</v>
      </c>
      <c r="AX201" s="12" t="s">
        <v>80</v>
      </c>
      <c r="AY201" s="149" t="s">
        <v>128</v>
      </c>
    </row>
    <row r="202" spans="2:65" s="13" customFormat="1" ht="11.25">
      <c r="B202" s="154"/>
      <c r="D202" s="144" t="s">
        <v>139</v>
      </c>
      <c r="E202" s="155" t="s">
        <v>1</v>
      </c>
      <c r="F202" s="156" t="s">
        <v>167</v>
      </c>
      <c r="H202" s="157">
        <v>5</v>
      </c>
      <c r="I202" s="158"/>
      <c r="L202" s="154"/>
      <c r="M202" s="159"/>
      <c r="T202" s="160"/>
      <c r="AT202" s="155" t="s">
        <v>139</v>
      </c>
      <c r="AU202" s="155" t="s">
        <v>90</v>
      </c>
      <c r="AV202" s="13" t="s">
        <v>90</v>
      </c>
      <c r="AW202" s="13" t="s">
        <v>36</v>
      </c>
      <c r="AX202" s="13" t="s">
        <v>88</v>
      </c>
      <c r="AY202" s="155" t="s">
        <v>128</v>
      </c>
    </row>
    <row r="203" spans="2:65" s="1" customFormat="1" ht="24.2" customHeight="1">
      <c r="B203" s="31"/>
      <c r="C203" s="131" t="s">
        <v>223</v>
      </c>
      <c r="D203" s="131" t="s">
        <v>130</v>
      </c>
      <c r="E203" s="132" t="s">
        <v>218</v>
      </c>
      <c r="F203" s="133" t="s">
        <v>822</v>
      </c>
      <c r="G203" s="134" t="s">
        <v>133</v>
      </c>
      <c r="H203" s="135">
        <v>9</v>
      </c>
      <c r="I203" s="136"/>
      <c r="J203" s="137">
        <f>ROUND(I203*H203,2)</f>
        <v>0</v>
      </c>
      <c r="K203" s="133" t="s">
        <v>134</v>
      </c>
      <c r="L203" s="31"/>
      <c r="M203" s="138" t="s">
        <v>1</v>
      </c>
      <c r="N203" s="139" t="s">
        <v>45</v>
      </c>
      <c r="P203" s="140">
        <f>O203*H203</f>
        <v>0</v>
      </c>
      <c r="Q203" s="140">
        <v>6.4000000000000005E-4</v>
      </c>
      <c r="R203" s="140">
        <f>Q203*H203</f>
        <v>5.7600000000000004E-3</v>
      </c>
      <c r="S203" s="140">
        <v>0</v>
      </c>
      <c r="T203" s="141">
        <f>S203*H203</f>
        <v>0</v>
      </c>
      <c r="AR203" s="142" t="s">
        <v>135</v>
      </c>
      <c r="AT203" s="142" t="s">
        <v>130</v>
      </c>
      <c r="AU203" s="142" t="s">
        <v>90</v>
      </c>
      <c r="AY203" s="16" t="s">
        <v>128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6" t="s">
        <v>88</v>
      </c>
      <c r="BK203" s="143">
        <f>ROUND(I203*H203,2)</f>
        <v>0</v>
      </c>
      <c r="BL203" s="16" t="s">
        <v>135</v>
      </c>
      <c r="BM203" s="142" t="s">
        <v>823</v>
      </c>
    </row>
    <row r="204" spans="2:65" s="1" customFormat="1" ht="19.5">
      <c r="B204" s="31"/>
      <c r="D204" s="144" t="s">
        <v>137</v>
      </c>
      <c r="F204" s="145" t="s">
        <v>824</v>
      </c>
      <c r="I204" s="146"/>
      <c r="L204" s="31"/>
      <c r="M204" s="147"/>
      <c r="T204" s="55"/>
      <c r="AT204" s="16" t="s">
        <v>137</v>
      </c>
      <c r="AU204" s="16" t="s">
        <v>90</v>
      </c>
    </row>
    <row r="205" spans="2:65" s="12" customFormat="1" ht="11.25">
      <c r="B205" s="148"/>
      <c r="D205" s="144" t="s">
        <v>139</v>
      </c>
      <c r="E205" s="149" t="s">
        <v>1</v>
      </c>
      <c r="F205" s="150" t="s">
        <v>802</v>
      </c>
      <c r="H205" s="149" t="s">
        <v>1</v>
      </c>
      <c r="I205" s="151"/>
      <c r="L205" s="148"/>
      <c r="M205" s="152"/>
      <c r="T205" s="153"/>
      <c r="AT205" s="149" t="s">
        <v>139</v>
      </c>
      <c r="AU205" s="149" t="s">
        <v>90</v>
      </c>
      <c r="AV205" s="12" t="s">
        <v>88</v>
      </c>
      <c r="AW205" s="12" t="s">
        <v>36</v>
      </c>
      <c r="AX205" s="12" t="s">
        <v>80</v>
      </c>
      <c r="AY205" s="149" t="s">
        <v>128</v>
      </c>
    </row>
    <row r="206" spans="2:65" s="13" customFormat="1" ht="11.25">
      <c r="B206" s="154"/>
      <c r="D206" s="144" t="s">
        <v>139</v>
      </c>
      <c r="E206" s="155" t="s">
        <v>1</v>
      </c>
      <c r="F206" s="156" t="s">
        <v>825</v>
      </c>
      <c r="H206" s="157">
        <v>9</v>
      </c>
      <c r="I206" s="158"/>
      <c r="L206" s="154"/>
      <c r="M206" s="159"/>
      <c r="T206" s="160"/>
      <c r="AT206" s="155" t="s">
        <v>139</v>
      </c>
      <c r="AU206" s="155" t="s">
        <v>90</v>
      </c>
      <c r="AV206" s="13" t="s">
        <v>90</v>
      </c>
      <c r="AW206" s="13" t="s">
        <v>36</v>
      </c>
      <c r="AX206" s="13" t="s">
        <v>88</v>
      </c>
      <c r="AY206" s="155" t="s">
        <v>128</v>
      </c>
    </row>
    <row r="207" spans="2:65" s="1" customFormat="1" ht="24.2" customHeight="1">
      <c r="B207" s="31"/>
      <c r="C207" s="131" t="s">
        <v>228</v>
      </c>
      <c r="D207" s="131" t="s">
        <v>130</v>
      </c>
      <c r="E207" s="132" t="s">
        <v>224</v>
      </c>
      <c r="F207" s="133" t="s">
        <v>826</v>
      </c>
      <c r="G207" s="134" t="s">
        <v>133</v>
      </c>
      <c r="H207" s="135">
        <v>9</v>
      </c>
      <c r="I207" s="136"/>
      <c r="J207" s="137">
        <f>ROUND(I207*H207,2)</f>
        <v>0</v>
      </c>
      <c r="K207" s="133" t="s">
        <v>134</v>
      </c>
      <c r="L207" s="31"/>
      <c r="M207" s="138" t="s">
        <v>1</v>
      </c>
      <c r="N207" s="139" t="s">
        <v>45</v>
      </c>
      <c r="P207" s="140">
        <f>O207*H207</f>
        <v>0</v>
      </c>
      <c r="Q207" s="140">
        <v>0</v>
      </c>
      <c r="R207" s="140">
        <f>Q207*H207</f>
        <v>0</v>
      </c>
      <c r="S207" s="140">
        <v>0</v>
      </c>
      <c r="T207" s="141">
        <f>S207*H207</f>
        <v>0</v>
      </c>
      <c r="AR207" s="142" t="s">
        <v>135</v>
      </c>
      <c r="AT207" s="142" t="s">
        <v>130</v>
      </c>
      <c r="AU207" s="142" t="s">
        <v>90</v>
      </c>
      <c r="AY207" s="16" t="s">
        <v>128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6" t="s">
        <v>88</v>
      </c>
      <c r="BK207" s="143">
        <f>ROUND(I207*H207,2)</f>
        <v>0</v>
      </c>
      <c r="BL207" s="16" t="s">
        <v>135</v>
      </c>
      <c r="BM207" s="142" t="s">
        <v>827</v>
      </c>
    </row>
    <row r="208" spans="2:65" s="1" customFormat="1" ht="19.5">
      <c r="B208" s="31"/>
      <c r="D208" s="144" t="s">
        <v>137</v>
      </c>
      <c r="F208" s="145" t="s">
        <v>828</v>
      </c>
      <c r="I208" s="146"/>
      <c r="L208" s="31"/>
      <c r="M208" s="147"/>
      <c r="T208" s="55"/>
      <c r="AT208" s="16" t="s">
        <v>137</v>
      </c>
      <c r="AU208" s="16" t="s">
        <v>90</v>
      </c>
    </row>
    <row r="209" spans="2:65" s="12" customFormat="1" ht="11.25">
      <c r="B209" s="148"/>
      <c r="D209" s="144" t="s">
        <v>139</v>
      </c>
      <c r="E209" s="149" t="s">
        <v>1</v>
      </c>
      <c r="F209" s="150" t="s">
        <v>802</v>
      </c>
      <c r="H209" s="149" t="s">
        <v>1</v>
      </c>
      <c r="I209" s="151"/>
      <c r="L209" s="148"/>
      <c r="M209" s="152"/>
      <c r="T209" s="153"/>
      <c r="AT209" s="149" t="s">
        <v>139</v>
      </c>
      <c r="AU209" s="149" t="s">
        <v>90</v>
      </c>
      <c r="AV209" s="12" t="s">
        <v>88</v>
      </c>
      <c r="AW209" s="12" t="s">
        <v>36</v>
      </c>
      <c r="AX209" s="12" t="s">
        <v>80</v>
      </c>
      <c r="AY209" s="149" t="s">
        <v>128</v>
      </c>
    </row>
    <row r="210" spans="2:65" s="13" customFormat="1" ht="11.25">
      <c r="B210" s="154"/>
      <c r="D210" s="144" t="s">
        <v>139</v>
      </c>
      <c r="E210" s="155" t="s">
        <v>1</v>
      </c>
      <c r="F210" s="156" t="s">
        <v>825</v>
      </c>
      <c r="H210" s="157">
        <v>9</v>
      </c>
      <c r="I210" s="158"/>
      <c r="L210" s="154"/>
      <c r="M210" s="159"/>
      <c r="T210" s="160"/>
      <c r="AT210" s="155" t="s">
        <v>139</v>
      </c>
      <c r="AU210" s="155" t="s">
        <v>90</v>
      </c>
      <c r="AV210" s="13" t="s">
        <v>90</v>
      </c>
      <c r="AW210" s="13" t="s">
        <v>36</v>
      </c>
      <c r="AX210" s="13" t="s">
        <v>88</v>
      </c>
      <c r="AY210" s="155" t="s">
        <v>128</v>
      </c>
    </row>
    <row r="211" spans="2:65" s="1" customFormat="1" ht="24.2" customHeight="1">
      <c r="B211" s="31"/>
      <c r="C211" s="131" t="s">
        <v>8</v>
      </c>
      <c r="D211" s="131" t="s">
        <v>130</v>
      </c>
      <c r="E211" s="132" t="s">
        <v>229</v>
      </c>
      <c r="F211" s="133" t="s">
        <v>230</v>
      </c>
      <c r="G211" s="134" t="s">
        <v>170</v>
      </c>
      <c r="H211" s="135">
        <v>246</v>
      </c>
      <c r="I211" s="136"/>
      <c r="J211" s="137">
        <f>ROUND(I211*H211,2)</f>
        <v>0</v>
      </c>
      <c r="K211" s="133" t="s">
        <v>134</v>
      </c>
      <c r="L211" s="31"/>
      <c r="M211" s="138" t="s">
        <v>1</v>
      </c>
      <c r="N211" s="139" t="s">
        <v>45</v>
      </c>
      <c r="P211" s="140">
        <f>O211*H211</f>
        <v>0</v>
      </c>
      <c r="Q211" s="140">
        <v>2.9999999999999997E-4</v>
      </c>
      <c r="R211" s="140">
        <f>Q211*H211</f>
        <v>7.3799999999999991E-2</v>
      </c>
      <c r="S211" s="140">
        <v>0</v>
      </c>
      <c r="T211" s="141">
        <f>S211*H211</f>
        <v>0</v>
      </c>
      <c r="AR211" s="142" t="s">
        <v>135</v>
      </c>
      <c r="AT211" s="142" t="s">
        <v>130</v>
      </c>
      <c r="AU211" s="142" t="s">
        <v>90</v>
      </c>
      <c r="AY211" s="16" t="s">
        <v>128</v>
      </c>
      <c r="BE211" s="143">
        <f>IF(N211="základní",J211,0)</f>
        <v>0</v>
      </c>
      <c r="BF211" s="143">
        <f>IF(N211="snížená",J211,0)</f>
        <v>0</v>
      </c>
      <c r="BG211" s="143">
        <f>IF(N211="zákl. přenesená",J211,0)</f>
        <v>0</v>
      </c>
      <c r="BH211" s="143">
        <f>IF(N211="sníž. přenesená",J211,0)</f>
        <v>0</v>
      </c>
      <c r="BI211" s="143">
        <f>IF(N211="nulová",J211,0)</f>
        <v>0</v>
      </c>
      <c r="BJ211" s="16" t="s">
        <v>88</v>
      </c>
      <c r="BK211" s="143">
        <f>ROUND(I211*H211,2)</f>
        <v>0</v>
      </c>
      <c r="BL211" s="16" t="s">
        <v>135</v>
      </c>
      <c r="BM211" s="142" t="s">
        <v>829</v>
      </c>
    </row>
    <row r="212" spans="2:65" s="1" customFormat="1" ht="29.25">
      <c r="B212" s="31"/>
      <c r="D212" s="144" t="s">
        <v>137</v>
      </c>
      <c r="F212" s="145" t="s">
        <v>232</v>
      </c>
      <c r="I212" s="146"/>
      <c r="L212" s="31"/>
      <c r="M212" s="147"/>
      <c r="T212" s="55"/>
      <c r="AT212" s="16" t="s">
        <v>137</v>
      </c>
      <c r="AU212" s="16" t="s">
        <v>90</v>
      </c>
    </row>
    <row r="213" spans="2:65" s="12" customFormat="1" ht="11.25">
      <c r="B213" s="148"/>
      <c r="D213" s="144" t="s">
        <v>139</v>
      </c>
      <c r="E213" s="149" t="s">
        <v>1</v>
      </c>
      <c r="F213" s="150" t="s">
        <v>802</v>
      </c>
      <c r="H213" s="149" t="s">
        <v>1</v>
      </c>
      <c r="I213" s="151"/>
      <c r="L213" s="148"/>
      <c r="M213" s="152"/>
      <c r="T213" s="153"/>
      <c r="AT213" s="149" t="s">
        <v>139</v>
      </c>
      <c r="AU213" s="149" t="s">
        <v>90</v>
      </c>
      <c r="AV213" s="12" t="s">
        <v>88</v>
      </c>
      <c r="AW213" s="12" t="s">
        <v>36</v>
      </c>
      <c r="AX213" s="12" t="s">
        <v>80</v>
      </c>
      <c r="AY213" s="149" t="s">
        <v>128</v>
      </c>
    </row>
    <row r="214" spans="2:65" s="12" customFormat="1" ht="11.25">
      <c r="B214" s="148"/>
      <c r="D214" s="144" t="s">
        <v>139</v>
      </c>
      <c r="E214" s="149" t="s">
        <v>1</v>
      </c>
      <c r="F214" s="150" t="s">
        <v>830</v>
      </c>
      <c r="H214" s="149" t="s">
        <v>1</v>
      </c>
      <c r="I214" s="151"/>
      <c r="L214" s="148"/>
      <c r="M214" s="152"/>
      <c r="T214" s="153"/>
      <c r="AT214" s="149" t="s">
        <v>139</v>
      </c>
      <c r="AU214" s="149" t="s">
        <v>90</v>
      </c>
      <c r="AV214" s="12" t="s">
        <v>88</v>
      </c>
      <c r="AW214" s="12" t="s">
        <v>36</v>
      </c>
      <c r="AX214" s="12" t="s">
        <v>80</v>
      </c>
      <c r="AY214" s="149" t="s">
        <v>128</v>
      </c>
    </row>
    <row r="215" spans="2:65" s="13" customFormat="1" ht="11.25">
      <c r="B215" s="154"/>
      <c r="D215" s="144" t="s">
        <v>139</v>
      </c>
      <c r="E215" s="155" t="s">
        <v>1</v>
      </c>
      <c r="F215" s="156" t="s">
        <v>831</v>
      </c>
      <c r="H215" s="157">
        <v>246</v>
      </c>
      <c r="I215" s="158"/>
      <c r="L215" s="154"/>
      <c r="M215" s="159"/>
      <c r="T215" s="160"/>
      <c r="AT215" s="155" t="s">
        <v>139</v>
      </c>
      <c r="AU215" s="155" t="s">
        <v>90</v>
      </c>
      <c r="AV215" s="13" t="s">
        <v>90</v>
      </c>
      <c r="AW215" s="13" t="s">
        <v>36</v>
      </c>
      <c r="AX215" s="13" t="s">
        <v>80</v>
      </c>
      <c r="AY215" s="155" t="s">
        <v>128</v>
      </c>
    </row>
    <row r="216" spans="2:65" s="14" customFormat="1" ht="11.25">
      <c r="B216" s="161"/>
      <c r="D216" s="144" t="s">
        <v>139</v>
      </c>
      <c r="E216" s="162" t="s">
        <v>1</v>
      </c>
      <c r="F216" s="163" t="s">
        <v>149</v>
      </c>
      <c r="H216" s="164">
        <v>246</v>
      </c>
      <c r="I216" s="165"/>
      <c r="L216" s="161"/>
      <c r="M216" s="166"/>
      <c r="T216" s="167"/>
      <c r="AT216" s="162" t="s">
        <v>139</v>
      </c>
      <c r="AU216" s="162" t="s">
        <v>90</v>
      </c>
      <c r="AV216" s="14" t="s">
        <v>135</v>
      </c>
      <c r="AW216" s="14" t="s">
        <v>36</v>
      </c>
      <c r="AX216" s="14" t="s">
        <v>88</v>
      </c>
      <c r="AY216" s="162" t="s">
        <v>128</v>
      </c>
    </row>
    <row r="217" spans="2:65" s="1" customFormat="1" ht="33" customHeight="1">
      <c r="B217" s="31"/>
      <c r="C217" s="131" t="s">
        <v>239</v>
      </c>
      <c r="D217" s="131" t="s">
        <v>130</v>
      </c>
      <c r="E217" s="132" t="s">
        <v>235</v>
      </c>
      <c r="F217" s="133" t="s">
        <v>236</v>
      </c>
      <c r="G217" s="134" t="s">
        <v>170</v>
      </c>
      <c r="H217" s="135">
        <v>246</v>
      </c>
      <c r="I217" s="136"/>
      <c r="J217" s="137">
        <f>ROUND(I217*H217,2)</f>
        <v>0</v>
      </c>
      <c r="K217" s="133" t="s">
        <v>134</v>
      </c>
      <c r="L217" s="31"/>
      <c r="M217" s="138" t="s">
        <v>1</v>
      </c>
      <c r="N217" s="139" t="s">
        <v>45</v>
      </c>
      <c r="P217" s="140">
        <f>O217*H217</f>
        <v>0</v>
      </c>
      <c r="Q217" s="140">
        <v>0</v>
      </c>
      <c r="R217" s="140">
        <f>Q217*H217</f>
        <v>0</v>
      </c>
      <c r="S217" s="140">
        <v>0</v>
      </c>
      <c r="T217" s="141">
        <f>S217*H217</f>
        <v>0</v>
      </c>
      <c r="AR217" s="142" t="s">
        <v>135</v>
      </c>
      <c r="AT217" s="142" t="s">
        <v>130</v>
      </c>
      <c r="AU217" s="142" t="s">
        <v>90</v>
      </c>
      <c r="AY217" s="16" t="s">
        <v>128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6" t="s">
        <v>88</v>
      </c>
      <c r="BK217" s="143">
        <f>ROUND(I217*H217,2)</f>
        <v>0</v>
      </c>
      <c r="BL217" s="16" t="s">
        <v>135</v>
      </c>
      <c r="BM217" s="142" t="s">
        <v>832</v>
      </c>
    </row>
    <row r="218" spans="2:65" s="1" customFormat="1" ht="29.25">
      <c r="B218" s="31"/>
      <c r="D218" s="144" t="s">
        <v>137</v>
      </c>
      <c r="F218" s="145" t="s">
        <v>238</v>
      </c>
      <c r="I218" s="146"/>
      <c r="L218" s="31"/>
      <c r="M218" s="147"/>
      <c r="T218" s="55"/>
      <c r="AT218" s="16" t="s">
        <v>137</v>
      </c>
      <c r="AU218" s="16" t="s">
        <v>90</v>
      </c>
    </row>
    <row r="219" spans="2:65" s="12" customFormat="1" ht="11.25">
      <c r="B219" s="148"/>
      <c r="D219" s="144" t="s">
        <v>139</v>
      </c>
      <c r="E219" s="149" t="s">
        <v>1</v>
      </c>
      <c r="F219" s="150" t="s">
        <v>802</v>
      </c>
      <c r="H219" s="149" t="s">
        <v>1</v>
      </c>
      <c r="I219" s="151"/>
      <c r="L219" s="148"/>
      <c r="M219" s="152"/>
      <c r="T219" s="153"/>
      <c r="AT219" s="149" t="s">
        <v>139</v>
      </c>
      <c r="AU219" s="149" t="s">
        <v>90</v>
      </c>
      <c r="AV219" s="12" t="s">
        <v>88</v>
      </c>
      <c r="AW219" s="12" t="s">
        <v>36</v>
      </c>
      <c r="AX219" s="12" t="s">
        <v>80</v>
      </c>
      <c r="AY219" s="149" t="s">
        <v>128</v>
      </c>
    </row>
    <row r="220" spans="2:65" s="12" customFormat="1" ht="11.25">
      <c r="B220" s="148"/>
      <c r="D220" s="144" t="s">
        <v>139</v>
      </c>
      <c r="E220" s="149" t="s">
        <v>1</v>
      </c>
      <c r="F220" s="150" t="s">
        <v>830</v>
      </c>
      <c r="H220" s="149" t="s">
        <v>1</v>
      </c>
      <c r="I220" s="151"/>
      <c r="L220" s="148"/>
      <c r="M220" s="152"/>
      <c r="T220" s="153"/>
      <c r="AT220" s="149" t="s">
        <v>139</v>
      </c>
      <c r="AU220" s="149" t="s">
        <v>90</v>
      </c>
      <c r="AV220" s="12" t="s">
        <v>88</v>
      </c>
      <c r="AW220" s="12" t="s">
        <v>36</v>
      </c>
      <c r="AX220" s="12" t="s">
        <v>80</v>
      </c>
      <c r="AY220" s="149" t="s">
        <v>128</v>
      </c>
    </row>
    <row r="221" spans="2:65" s="13" customFormat="1" ht="11.25">
      <c r="B221" s="154"/>
      <c r="D221" s="144" t="s">
        <v>139</v>
      </c>
      <c r="E221" s="155" t="s">
        <v>1</v>
      </c>
      <c r="F221" s="156" t="s">
        <v>831</v>
      </c>
      <c r="H221" s="157">
        <v>246</v>
      </c>
      <c r="I221" s="158"/>
      <c r="L221" s="154"/>
      <c r="M221" s="159"/>
      <c r="T221" s="160"/>
      <c r="AT221" s="155" t="s">
        <v>139</v>
      </c>
      <c r="AU221" s="155" t="s">
        <v>90</v>
      </c>
      <c r="AV221" s="13" t="s">
        <v>90</v>
      </c>
      <c r="AW221" s="13" t="s">
        <v>36</v>
      </c>
      <c r="AX221" s="13" t="s">
        <v>80</v>
      </c>
      <c r="AY221" s="155" t="s">
        <v>128</v>
      </c>
    </row>
    <row r="222" spans="2:65" s="14" customFormat="1" ht="11.25">
      <c r="B222" s="161"/>
      <c r="D222" s="144" t="s">
        <v>139</v>
      </c>
      <c r="E222" s="162" t="s">
        <v>1</v>
      </c>
      <c r="F222" s="163" t="s">
        <v>149</v>
      </c>
      <c r="H222" s="164">
        <v>246</v>
      </c>
      <c r="I222" s="165"/>
      <c r="L222" s="161"/>
      <c r="M222" s="166"/>
      <c r="T222" s="167"/>
      <c r="AT222" s="162" t="s">
        <v>139</v>
      </c>
      <c r="AU222" s="162" t="s">
        <v>90</v>
      </c>
      <c r="AV222" s="14" t="s">
        <v>135</v>
      </c>
      <c r="AW222" s="14" t="s">
        <v>36</v>
      </c>
      <c r="AX222" s="14" t="s">
        <v>88</v>
      </c>
      <c r="AY222" s="162" t="s">
        <v>128</v>
      </c>
    </row>
    <row r="223" spans="2:65" s="1" customFormat="1" ht="33" customHeight="1">
      <c r="B223" s="31"/>
      <c r="C223" s="131" t="s">
        <v>250</v>
      </c>
      <c r="D223" s="131" t="s">
        <v>130</v>
      </c>
      <c r="E223" s="132" t="s">
        <v>833</v>
      </c>
      <c r="F223" s="133" t="s">
        <v>834</v>
      </c>
      <c r="G223" s="134" t="s">
        <v>242</v>
      </c>
      <c r="H223" s="135">
        <v>82.8</v>
      </c>
      <c r="I223" s="136"/>
      <c r="J223" s="137">
        <f>ROUND(I223*H223,2)</f>
        <v>0</v>
      </c>
      <c r="K223" s="133" t="s">
        <v>134</v>
      </c>
      <c r="L223" s="31"/>
      <c r="M223" s="138" t="s">
        <v>1</v>
      </c>
      <c r="N223" s="139" t="s">
        <v>45</v>
      </c>
      <c r="P223" s="140">
        <f>O223*H223</f>
        <v>0</v>
      </c>
      <c r="Q223" s="140">
        <v>0</v>
      </c>
      <c r="R223" s="140">
        <f>Q223*H223</f>
        <v>0</v>
      </c>
      <c r="S223" s="140">
        <v>0</v>
      </c>
      <c r="T223" s="141">
        <f>S223*H223</f>
        <v>0</v>
      </c>
      <c r="AR223" s="142" t="s">
        <v>135</v>
      </c>
      <c r="AT223" s="142" t="s">
        <v>130</v>
      </c>
      <c r="AU223" s="142" t="s">
        <v>90</v>
      </c>
      <c r="AY223" s="16" t="s">
        <v>128</v>
      </c>
      <c r="BE223" s="143">
        <f>IF(N223="základní",J223,0)</f>
        <v>0</v>
      </c>
      <c r="BF223" s="143">
        <f>IF(N223="snížená",J223,0)</f>
        <v>0</v>
      </c>
      <c r="BG223" s="143">
        <f>IF(N223="zákl. přenesená",J223,0)</f>
        <v>0</v>
      </c>
      <c r="BH223" s="143">
        <f>IF(N223="sníž. přenesená",J223,0)</f>
        <v>0</v>
      </c>
      <c r="BI223" s="143">
        <f>IF(N223="nulová",J223,0)</f>
        <v>0</v>
      </c>
      <c r="BJ223" s="16" t="s">
        <v>88</v>
      </c>
      <c r="BK223" s="143">
        <f>ROUND(I223*H223,2)</f>
        <v>0</v>
      </c>
      <c r="BL223" s="16" t="s">
        <v>135</v>
      </c>
      <c r="BM223" s="142" t="s">
        <v>835</v>
      </c>
    </row>
    <row r="224" spans="2:65" s="1" customFormat="1" ht="29.25">
      <c r="B224" s="31"/>
      <c r="D224" s="144" t="s">
        <v>137</v>
      </c>
      <c r="F224" s="145" t="s">
        <v>836</v>
      </c>
      <c r="I224" s="146"/>
      <c r="L224" s="31"/>
      <c r="M224" s="147"/>
      <c r="T224" s="55"/>
      <c r="AT224" s="16" t="s">
        <v>137</v>
      </c>
      <c r="AU224" s="16" t="s">
        <v>90</v>
      </c>
    </row>
    <row r="225" spans="2:65" s="12" customFormat="1" ht="11.25">
      <c r="B225" s="148"/>
      <c r="D225" s="144" t="s">
        <v>139</v>
      </c>
      <c r="E225" s="149" t="s">
        <v>1</v>
      </c>
      <c r="F225" s="150" t="s">
        <v>837</v>
      </c>
      <c r="H225" s="149" t="s">
        <v>1</v>
      </c>
      <c r="I225" s="151"/>
      <c r="L225" s="148"/>
      <c r="M225" s="152"/>
      <c r="T225" s="153"/>
      <c r="AT225" s="149" t="s">
        <v>139</v>
      </c>
      <c r="AU225" s="149" t="s">
        <v>90</v>
      </c>
      <c r="AV225" s="12" t="s">
        <v>88</v>
      </c>
      <c r="AW225" s="12" t="s">
        <v>36</v>
      </c>
      <c r="AX225" s="12" t="s">
        <v>80</v>
      </c>
      <c r="AY225" s="149" t="s">
        <v>128</v>
      </c>
    </row>
    <row r="226" spans="2:65" s="12" customFormat="1" ht="11.25">
      <c r="B226" s="148"/>
      <c r="D226" s="144" t="s">
        <v>139</v>
      </c>
      <c r="E226" s="149" t="s">
        <v>1</v>
      </c>
      <c r="F226" s="150" t="s">
        <v>797</v>
      </c>
      <c r="H226" s="149" t="s">
        <v>1</v>
      </c>
      <c r="I226" s="151"/>
      <c r="L226" s="148"/>
      <c r="M226" s="152"/>
      <c r="T226" s="153"/>
      <c r="AT226" s="149" t="s">
        <v>139</v>
      </c>
      <c r="AU226" s="149" t="s">
        <v>90</v>
      </c>
      <c r="AV226" s="12" t="s">
        <v>88</v>
      </c>
      <c r="AW226" s="12" t="s">
        <v>36</v>
      </c>
      <c r="AX226" s="12" t="s">
        <v>80</v>
      </c>
      <c r="AY226" s="149" t="s">
        <v>128</v>
      </c>
    </row>
    <row r="227" spans="2:65" s="13" customFormat="1" ht="11.25">
      <c r="B227" s="154"/>
      <c r="D227" s="144" t="s">
        <v>139</v>
      </c>
      <c r="E227" s="155" t="s">
        <v>1</v>
      </c>
      <c r="F227" s="156" t="s">
        <v>838</v>
      </c>
      <c r="H227" s="157">
        <v>82.8</v>
      </c>
      <c r="I227" s="158"/>
      <c r="L227" s="154"/>
      <c r="M227" s="159"/>
      <c r="T227" s="160"/>
      <c r="AT227" s="155" t="s">
        <v>139</v>
      </c>
      <c r="AU227" s="155" t="s">
        <v>90</v>
      </c>
      <c r="AV227" s="13" t="s">
        <v>90</v>
      </c>
      <c r="AW227" s="13" t="s">
        <v>36</v>
      </c>
      <c r="AX227" s="13" t="s">
        <v>80</v>
      </c>
      <c r="AY227" s="155" t="s">
        <v>128</v>
      </c>
    </row>
    <row r="228" spans="2:65" s="14" customFormat="1" ht="11.25">
      <c r="B228" s="161"/>
      <c r="D228" s="144" t="s">
        <v>139</v>
      </c>
      <c r="E228" s="162" t="s">
        <v>1</v>
      </c>
      <c r="F228" s="163" t="s">
        <v>149</v>
      </c>
      <c r="H228" s="164">
        <v>82.8</v>
      </c>
      <c r="I228" s="165"/>
      <c r="L228" s="161"/>
      <c r="M228" s="166"/>
      <c r="T228" s="167"/>
      <c r="AT228" s="162" t="s">
        <v>139</v>
      </c>
      <c r="AU228" s="162" t="s">
        <v>90</v>
      </c>
      <c r="AV228" s="14" t="s">
        <v>135</v>
      </c>
      <c r="AW228" s="14" t="s">
        <v>36</v>
      </c>
      <c r="AX228" s="14" t="s">
        <v>88</v>
      </c>
      <c r="AY228" s="162" t="s">
        <v>128</v>
      </c>
    </row>
    <row r="229" spans="2:65" s="1" customFormat="1" ht="33" customHeight="1">
      <c r="B229" s="31"/>
      <c r="C229" s="131" t="s">
        <v>259</v>
      </c>
      <c r="D229" s="131" t="s">
        <v>130</v>
      </c>
      <c r="E229" s="132" t="s">
        <v>240</v>
      </c>
      <c r="F229" s="133" t="s">
        <v>241</v>
      </c>
      <c r="G229" s="134" t="s">
        <v>242</v>
      </c>
      <c r="H229" s="135">
        <v>202.95</v>
      </c>
      <c r="I229" s="136"/>
      <c r="J229" s="137">
        <f>ROUND(I229*H229,2)</f>
        <v>0</v>
      </c>
      <c r="K229" s="133" t="s">
        <v>134</v>
      </c>
      <c r="L229" s="31"/>
      <c r="M229" s="138" t="s">
        <v>1</v>
      </c>
      <c r="N229" s="139" t="s">
        <v>45</v>
      </c>
      <c r="P229" s="140">
        <f>O229*H229</f>
        <v>0</v>
      </c>
      <c r="Q229" s="140">
        <v>0</v>
      </c>
      <c r="R229" s="140">
        <f>Q229*H229</f>
        <v>0</v>
      </c>
      <c r="S229" s="140">
        <v>0</v>
      </c>
      <c r="T229" s="141">
        <f>S229*H229</f>
        <v>0</v>
      </c>
      <c r="AR229" s="142" t="s">
        <v>135</v>
      </c>
      <c r="AT229" s="142" t="s">
        <v>130</v>
      </c>
      <c r="AU229" s="142" t="s">
        <v>90</v>
      </c>
      <c r="AY229" s="16" t="s">
        <v>128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6" t="s">
        <v>88</v>
      </c>
      <c r="BK229" s="143">
        <f>ROUND(I229*H229,2)</f>
        <v>0</v>
      </c>
      <c r="BL229" s="16" t="s">
        <v>135</v>
      </c>
      <c r="BM229" s="142" t="s">
        <v>839</v>
      </c>
    </row>
    <row r="230" spans="2:65" s="1" customFormat="1" ht="29.25">
      <c r="B230" s="31"/>
      <c r="D230" s="144" t="s">
        <v>137</v>
      </c>
      <c r="F230" s="145" t="s">
        <v>244</v>
      </c>
      <c r="I230" s="146"/>
      <c r="L230" s="31"/>
      <c r="M230" s="147"/>
      <c r="T230" s="55"/>
      <c r="AT230" s="16" t="s">
        <v>137</v>
      </c>
      <c r="AU230" s="16" t="s">
        <v>90</v>
      </c>
    </row>
    <row r="231" spans="2:65" s="12" customFormat="1" ht="11.25">
      <c r="B231" s="148"/>
      <c r="D231" s="144" t="s">
        <v>139</v>
      </c>
      <c r="E231" s="149" t="s">
        <v>1</v>
      </c>
      <c r="F231" s="150" t="s">
        <v>840</v>
      </c>
      <c r="H231" s="149" t="s">
        <v>1</v>
      </c>
      <c r="I231" s="151"/>
      <c r="L231" s="148"/>
      <c r="M231" s="152"/>
      <c r="T231" s="153"/>
      <c r="AT231" s="149" t="s">
        <v>139</v>
      </c>
      <c r="AU231" s="149" t="s">
        <v>90</v>
      </c>
      <c r="AV231" s="12" t="s">
        <v>88</v>
      </c>
      <c r="AW231" s="12" t="s">
        <v>36</v>
      </c>
      <c r="AX231" s="12" t="s">
        <v>80</v>
      </c>
      <c r="AY231" s="149" t="s">
        <v>128</v>
      </c>
    </row>
    <row r="232" spans="2:65" s="12" customFormat="1" ht="11.25">
      <c r="B232" s="148"/>
      <c r="D232" s="144" t="s">
        <v>139</v>
      </c>
      <c r="E232" s="149" t="s">
        <v>1</v>
      </c>
      <c r="F232" s="150" t="s">
        <v>817</v>
      </c>
      <c r="H232" s="149" t="s">
        <v>1</v>
      </c>
      <c r="I232" s="151"/>
      <c r="L232" s="148"/>
      <c r="M232" s="152"/>
      <c r="T232" s="153"/>
      <c r="AT232" s="149" t="s">
        <v>139</v>
      </c>
      <c r="AU232" s="149" t="s">
        <v>90</v>
      </c>
      <c r="AV232" s="12" t="s">
        <v>88</v>
      </c>
      <c r="AW232" s="12" t="s">
        <v>36</v>
      </c>
      <c r="AX232" s="12" t="s">
        <v>80</v>
      </c>
      <c r="AY232" s="149" t="s">
        <v>128</v>
      </c>
    </row>
    <row r="233" spans="2:65" s="13" customFormat="1" ht="11.25">
      <c r="B233" s="154"/>
      <c r="D233" s="144" t="s">
        <v>139</v>
      </c>
      <c r="E233" s="155" t="s">
        <v>1</v>
      </c>
      <c r="F233" s="156" t="s">
        <v>841</v>
      </c>
      <c r="H233" s="157">
        <v>202.95</v>
      </c>
      <c r="I233" s="158"/>
      <c r="L233" s="154"/>
      <c r="M233" s="159"/>
      <c r="T233" s="160"/>
      <c r="AT233" s="155" t="s">
        <v>139</v>
      </c>
      <c r="AU233" s="155" t="s">
        <v>90</v>
      </c>
      <c r="AV233" s="13" t="s">
        <v>90</v>
      </c>
      <c r="AW233" s="13" t="s">
        <v>36</v>
      </c>
      <c r="AX233" s="13" t="s">
        <v>80</v>
      </c>
      <c r="AY233" s="155" t="s">
        <v>128</v>
      </c>
    </row>
    <row r="234" spans="2:65" s="14" customFormat="1" ht="11.25">
      <c r="B234" s="161"/>
      <c r="D234" s="144" t="s">
        <v>139</v>
      </c>
      <c r="E234" s="162" t="s">
        <v>1</v>
      </c>
      <c r="F234" s="163" t="s">
        <v>149</v>
      </c>
      <c r="H234" s="164">
        <v>202.95</v>
      </c>
      <c r="I234" s="165"/>
      <c r="L234" s="161"/>
      <c r="M234" s="166"/>
      <c r="T234" s="167"/>
      <c r="AT234" s="162" t="s">
        <v>139</v>
      </c>
      <c r="AU234" s="162" t="s">
        <v>90</v>
      </c>
      <c r="AV234" s="14" t="s">
        <v>135</v>
      </c>
      <c r="AW234" s="14" t="s">
        <v>36</v>
      </c>
      <c r="AX234" s="14" t="s">
        <v>88</v>
      </c>
      <c r="AY234" s="162" t="s">
        <v>128</v>
      </c>
    </row>
    <row r="235" spans="2:65" s="1" customFormat="1" ht="24.2" customHeight="1">
      <c r="B235" s="31"/>
      <c r="C235" s="131" t="s">
        <v>268</v>
      </c>
      <c r="D235" s="131" t="s">
        <v>130</v>
      </c>
      <c r="E235" s="132" t="s">
        <v>251</v>
      </c>
      <c r="F235" s="133" t="s">
        <v>252</v>
      </c>
      <c r="G235" s="134" t="s">
        <v>242</v>
      </c>
      <c r="H235" s="135">
        <v>114.6</v>
      </c>
      <c r="I235" s="136"/>
      <c r="J235" s="137">
        <f>ROUND(I235*H235,2)</f>
        <v>0</v>
      </c>
      <c r="K235" s="133" t="s">
        <v>134</v>
      </c>
      <c r="L235" s="31"/>
      <c r="M235" s="138" t="s">
        <v>1</v>
      </c>
      <c r="N235" s="139" t="s">
        <v>45</v>
      </c>
      <c r="P235" s="140">
        <f>O235*H235</f>
        <v>0</v>
      </c>
      <c r="Q235" s="140">
        <v>0</v>
      </c>
      <c r="R235" s="140">
        <f>Q235*H235</f>
        <v>0</v>
      </c>
      <c r="S235" s="140">
        <v>0</v>
      </c>
      <c r="T235" s="141">
        <f>S235*H235</f>
        <v>0</v>
      </c>
      <c r="AR235" s="142" t="s">
        <v>135</v>
      </c>
      <c r="AT235" s="142" t="s">
        <v>130</v>
      </c>
      <c r="AU235" s="142" t="s">
        <v>90</v>
      </c>
      <c r="AY235" s="16" t="s">
        <v>128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6" t="s">
        <v>88</v>
      </c>
      <c r="BK235" s="143">
        <f>ROUND(I235*H235,2)</f>
        <v>0</v>
      </c>
      <c r="BL235" s="16" t="s">
        <v>135</v>
      </c>
      <c r="BM235" s="142" t="s">
        <v>842</v>
      </c>
    </row>
    <row r="236" spans="2:65" s="1" customFormat="1" ht="29.25">
      <c r="B236" s="31"/>
      <c r="D236" s="144" t="s">
        <v>137</v>
      </c>
      <c r="F236" s="145" t="s">
        <v>254</v>
      </c>
      <c r="I236" s="146"/>
      <c r="L236" s="31"/>
      <c r="M236" s="147"/>
      <c r="T236" s="55"/>
      <c r="AT236" s="16" t="s">
        <v>137</v>
      </c>
      <c r="AU236" s="16" t="s">
        <v>90</v>
      </c>
    </row>
    <row r="237" spans="2:65" s="12" customFormat="1" ht="11.25">
      <c r="B237" s="148"/>
      <c r="D237" s="144" t="s">
        <v>139</v>
      </c>
      <c r="E237" s="149" t="s">
        <v>1</v>
      </c>
      <c r="F237" s="150" t="s">
        <v>812</v>
      </c>
      <c r="H237" s="149" t="s">
        <v>1</v>
      </c>
      <c r="I237" s="151"/>
      <c r="L237" s="148"/>
      <c r="M237" s="152"/>
      <c r="T237" s="153"/>
      <c r="AT237" s="149" t="s">
        <v>139</v>
      </c>
      <c r="AU237" s="149" t="s">
        <v>90</v>
      </c>
      <c r="AV237" s="12" t="s">
        <v>88</v>
      </c>
      <c r="AW237" s="12" t="s">
        <v>36</v>
      </c>
      <c r="AX237" s="12" t="s">
        <v>80</v>
      </c>
      <c r="AY237" s="149" t="s">
        <v>128</v>
      </c>
    </row>
    <row r="238" spans="2:65" s="12" customFormat="1" ht="11.25">
      <c r="B238" s="148"/>
      <c r="D238" s="144" t="s">
        <v>139</v>
      </c>
      <c r="E238" s="149" t="s">
        <v>1</v>
      </c>
      <c r="F238" s="150" t="s">
        <v>813</v>
      </c>
      <c r="H238" s="149" t="s">
        <v>1</v>
      </c>
      <c r="I238" s="151"/>
      <c r="L238" s="148"/>
      <c r="M238" s="152"/>
      <c r="T238" s="153"/>
      <c r="AT238" s="149" t="s">
        <v>139</v>
      </c>
      <c r="AU238" s="149" t="s">
        <v>90</v>
      </c>
      <c r="AV238" s="12" t="s">
        <v>88</v>
      </c>
      <c r="AW238" s="12" t="s">
        <v>36</v>
      </c>
      <c r="AX238" s="12" t="s">
        <v>80</v>
      </c>
      <c r="AY238" s="149" t="s">
        <v>128</v>
      </c>
    </row>
    <row r="239" spans="2:65" s="13" customFormat="1" ht="11.25">
      <c r="B239" s="154"/>
      <c r="D239" s="144" t="s">
        <v>139</v>
      </c>
      <c r="E239" s="155" t="s">
        <v>1</v>
      </c>
      <c r="F239" s="156" t="s">
        <v>843</v>
      </c>
      <c r="H239" s="157">
        <v>59.4</v>
      </c>
      <c r="I239" s="158"/>
      <c r="L239" s="154"/>
      <c r="M239" s="159"/>
      <c r="T239" s="160"/>
      <c r="AT239" s="155" t="s">
        <v>139</v>
      </c>
      <c r="AU239" s="155" t="s">
        <v>90</v>
      </c>
      <c r="AV239" s="13" t="s">
        <v>90</v>
      </c>
      <c r="AW239" s="13" t="s">
        <v>36</v>
      </c>
      <c r="AX239" s="13" t="s">
        <v>80</v>
      </c>
      <c r="AY239" s="155" t="s">
        <v>128</v>
      </c>
    </row>
    <row r="240" spans="2:65" s="12" customFormat="1" ht="11.25">
      <c r="B240" s="148"/>
      <c r="D240" s="144" t="s">
        <v>139</v>
      </c>
      <c r="E240" s="149" t="s">
        <v>1</v>
      </c>
      <c r="F240" s="150" t="s">
        <v>787</v>
      </c>
      <c r="H240" s="149" t="s">
        <v>1</v>
      </c>
      <c r="I240" s="151"/>
      <c r="L240" s="148"/>
      <c r="M240" s="152"/>
      <c r="T240" s="153"/>
      <c r="AT240" s="149" t="s">
        <v>139</v>
      </c>
      <c r="AU240" s="149" t="s">
        <v>90</v>
      </c>
      <c r="AV240" s="12" t="s">
        <v>88</v>
      </c>
      <c r="AW240" s="12" t="s">
        <v>36</v>
      </c>
      <c r="AX240" s="12" t="s">
        <v>80</v>
      </c>
      <c r="AY240" s="149" t="s">
        <v>128</v>
      </c>
    </row>
    <row r="241" spans="2:65" s="13" customFormat="1" ht="11.25">
      <c r="B241" s="154"/>
      <c r="D241" s="144" t="s">
        <v>139</v>
      </c>
      <c r="E241" s="155" t="s">
        <v>1</v>
      </c>
      <c r="F241" s="156" t="s">
        <v>844</v>
      </c>
      <c r="H241" s="157">
        <v>55.2</v>
      </c>
      <c r="I241" s="158"/>
      <c r="L241" s="154"/>
      <c r="M241" s="159"/>
      <c r="T241" s="160"/>
      <c r="AT241" s="155" t="s">
        <v>139</v>
      </c>
      <c r="AU241" s="155" t="s">
        <v>90</v>
      </c>
      <c r="AV241" s="13" t="s">
        <v>90</v>
      </c>
      <c r="AW241" s="13" t="s">
        <v>36</v>
      </c>
      <c r="AX241" s="13" t="s">
        <v>80</v>
      </c>
      <c r="AY241" s="155" t="s">
        <v>128</v>
      </c>
    </row>
    <row r="242" spans="2:65" s="14" customFormat="1" ht="11.25">
      <c r="B242" s="161"/>
      <c r="D242" s="144" t="s">
        <v>139</v>
      </c>
      <c r="E242" s="162" t="s">
        <v>1</v>
      </c>
      <c r="F242" s="163" t="s">
        <v>149</v>
      </c>
      <c r="H242" s="164">
        <v>114.6</v>
      </c>
      <c r="I242" s="165"/>
      <c r="L242" s="161"/>
      <c r="M242" s="166"/>
      <c r="T242" s="167"/>
      <c r="AT242" s="162" t="s">
        <v>139</v>
      </c>
      <c r="AU242" s="162" t="s">
        <v>90</v>
      </c>
      <c r="AV242" s="14" t="s">
        <v>135</v>
      </c>
      <c r="AW242" s="14" t="s">
        <v>36</v>
      </c>
      <c r="AX242" s="14" t="s">
        <v>88</v>
      </c>
      <c r="AY242" s="162" t="s">
        <v>128</v>
      </c>
    </row>
    <row r="243" spans="2:65" s="1" customFormat="1" ht="21.75" customHeight="1">
      <c r="B243" s="31"/>
      <c r="C243" s="131" t="s">
        <v>273</v>
      </c>
      <c r="D243" s="131" t="s">
        <v>130</v>
      </c>
      <c r="E243" s="132" t="s">
        <v>845</v>
      </c>
      <c r="F243" s="133" t="s">
        <v>846</v>
      </c>
      <c r="G243" s="134" t="s">
        <v>133</v>
      </c>
      <c r="H243" s="135">
        <v>576</v>
      </c>
      <c r="I243" s="136"/>
      <c r="J243" s="137">
        <f>ROUND(I243*H243,2)</f>
        <v>0</v>
      </c>
      <c r="K243" s="133" t="s">
        <v>134</v>
      </c>
      <c r="L243" s="31"/>
      <c r="M243" s="138" t="s">
        <v>1</v>
      </c>
      <c r="N243" s="139" t="s">
        <v>45</v>
      </c>
      <c r="P243" s="140">
        <f>O243*H243</f>
        <v>0</v>
      </c>
      <c r="Q243" s="140">
        <v>8.4000000000000003E-4</v>
      </c>
      <c r="R243" s="140">
        <f>Q243*H243</f>
        <v>0.48384000000000005</v>
      </c>
      <c r="S243" s="140">
        <v>0</v>
      </c>
      <c r="T243" s="141">
        <f>S243*H243</f>
        <v>0</v>
      </c>
      <c r="AR243" s="142" t="s">
        <v>135</v>
      </c>
      <c r="AT243" s="142" t="s">
        <v>130</v>
      </c>
      <c r="AU243" s="142" t="s">
        <v>90</v>
      </c>
      <c r="AY243" s="16" t="s">
        <v>128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6" t="s">
        <v>88</v>
      </c>
      <c r="BK243" s="143">
        <f>ROUND(I243*H243,2)</f>
        <v>0</v>
      </c>
      <c r="BL243" s="16" t="s">
        <v>135</v>
      </c>
      <c r="BM243" s="142" t="s">
        <v>847</v>
      </c>
    </row>
    <row r="244" spans="2:65" s="1" customFormat="1" ht="29.25">
      <c r="B244" s="31"/>
      <c r="D244" s="144" t="s">
        <v>137</v>
      </c>
      <c r="F244" s="145" t="s">
        <v>848</v>
      </c>
      <c r="I244" s="146"/>
      <c r="L244" s="31"/>
      <c r="M244" s="147"/>
      <c r="T244" s="55"/>
      <c r="AT244" s="16" t="s">
        <v>137</v>
      </c>
      <c r="AU244" s="16" t="s">
        <v>90</v>
      </c>
    </row>
    <row r="245" spans="2:65" s="12" customFormat="1" ht="11.25">
      <c r="B245" s="148"/>
      <c r="D245" s="144" t="s">
        <v>139</v>
      </c>
      <c r="E245" s="149" t="s">
        <v>1</v>
      </c>
      <c r="F245" s="150" t="s">
        <v>849</v>
      </c>
      <c r="H245" s="149" t="s">
        <v>1</v>
      </c>
      <c r="I245" s="151"/>
      <c r="L245" s="148"/>
      <c r="M245" s="152"/>
      <c r="T245" s="153"/>
      <c r="AT245" s="149" t="s">
        <v>139</v>
      </c>
      <c r="AU245" s="149" t="s">
        <v>90</v>
      </c>
      <c r="AV245" s="12" t="s">
        <v>88</v>
      </c>
      <c r="AW245" s="12" t="s">
        <v>36</v>
      </c>
      <c r="AX245" s="12" t="s">
        <v>80</v>
      </c>
      <c r="AY245" s="149" t="s">
        <v>128</v>
      </c>
    </row>
    <row r="246" spans="2:65" s="12" customFormat="1" ht="11.25">
      <c r="B246" s="148"/>
      <c r="D246" s="144" t="s">
        <v>139</v>
      </c>
      <c r="E246" s="149" t="s">
        <v>1</v>
      </c>
      <c r="F246" s="150" t="s">
        <v>817</v>
      </c>
      <c r="H246" s="149" t="s">
        <v>1</v>
      </c>
      <c r="I246" s="151"/>
      <c r="L246" s="148"/>
      <c r="M246" s="152"/>
      <c r="T246" s="153"/>
      <c r="AT246" s="149" t="s">
        <v>139</v>
      </c>
      <c r="AU246" s="149" t="s">
        <v>90</v>
      </c>
      <c r="AV246" s="12" t="s">
        <v>88</v>
      </c>
      <c r="AW246" s="12" t="s">
        <v>36</v>
      </c>
      <c r="AX246" s="12" t="s">
        <v>80</v>
      </c>
      <c r="AY246" s="149" t="s">
        <v>128</v>
      </c>
    </row>
    <row r="247" spans="2:65" s="13" customFormat="1" ht="11.25">
      <c r="B247" s="154"/>
      <c r="D247" s="144" t="s">
        <v>139</v>
      </c>
      <c r="E247" s="155" t="s">
        <v>1</v>
      </c>
      <c r="F247" s="156" t="s">
        <v>850</v>
      </c>
      <c r="H247" s="157">
        <v>369</v>
      </c>
      <c r="I247" s="158"/>
      <c r="L247" s="154"/>
      <c r="M247" s="159"/>
      <c r="T247" s="160"/>
      <c r="AT247" s="155" t="s">
        <v>139</v>
      </c>
      <c r="AU247" s="155" t="s">
        <v>90</v>
      </c>
      <c r="AV247" s="13" t="s">
        <v>90</v>
      </c>
      <c r="AW247" s="13" t="s">
        <v>36</v>
      </c>
      <c r="AX247" s="13" t="s">
        <v>80</v>
      </c>
      <c r="AY247" s="155" t="s">
        <v>128</v>
      </c>
    </row>
    <row r="248" spans="2:65" s="12" customFormat="1" ht="11.25">
      <c r="B248" s="148"/>
      <c r="D248" s="144" t="s">
        <v>139</v>
      </c>
      <c r="E248" s="149" t="s">
        <v>1</v>
      </c>
      <c r="F248" s="150" t="s">
        <v>173</v>
      </c>
      <c r="H248" s="149" t="s">
        <v>1</v>
      </c>
      <c r="I248" s="151"/>
      <c r="L248" s="148"/>
      <c r="M248" s="152"/>
      <c r="T248" s="153"/>
      <c r="AT248" s="149" t="s">
        <v>139</v>
      </c>
      <c r="AU248" s="149" t="s">
        <v>90</v>
      </c>
      <c r="AV248" s="12" t="s">
        <v>88</v>
      </c>
      <c r="AW248" s="12" t="s">
        <v>36</v>
      </c>
      <c r="AX248" s="12" t="s">
        <v>80</v>
      </c>
      <c r="AY248" s="149" t="s">
        <v>128</v>
      </c>
    </row>
    <row r="249" spans="2:65" s="13" customFormat="1" ht="11.25">
      <c r="B249" s="154"/>
      <c r="D249" s="144" t="s">
        <v>139</v>
      </c>
      <c r="E249" s="155" t="s">
        <v>1</v>
      </c>
      <c r="F249" s="156" t="s">
        <v>851</v>
      </c>
      <c r="H249" s="157">
        <v>207</v>
      </c>
      <c r="I249" s="158"/>
      <c r="L249" s="154"/>
      <c r="M249" s="159"/>
      <c r="T249" s="160"/>
      <c r="AT249" s="155" t="s">
        <v>139</v>
      </c>
      <c r="AU249" s="155" t="s">
        <v>90</v>
      </c>
      <c r="AV249" s="13" t="s">
        <v>90</v>
      </c>
      <c r="AW249" s="13" t="s">
        <v>36</v>
      </c>
      <c r="AX249" s="13" t="s">
        <v>80</v>
      </c>
      <c r="AY249" s="155" t="s">
        <v>128</v>
      </c>
    </row>
    <row r="250" spans="2:65" s="14" customFormat="1" ht="11.25">
      <c r="B250" s="161"/>
      <c r="D250" s="144" t="s">
        <v>139</v>
      </c>
      <c r="E250" s="162" t="s">
        <v>1</v>
      </c>
      <c r="F250" s="163" t="s">
        <v>149</v>
      </c>
      <c r="H250" s="164">
        <v>576</v>
      </c>
      <c r="I250" s="165"/>
      <c r="L250" s="161"/>
      <c r="M250" s="166"/>
      <c r="T250" s="167"/>
      <c r="AT250" s="162" t="s">
        <v>139</v>
      </c>
      <c r="AU250" s="162" t="s">
        <v>90</v>
      </c>
      <c r="AV250" s="14" t="s">
        <v>135</v>
      </c>
      <c r="AW250" s="14" t="s">
        <v>36</v>
      </c>
      <c r="AX250" s="14" t="s">
        <v>88</v>
      </c>
      <c r="AY250" s="162" t="s">
        <v>128</v>
      </c>
    </row>
    <row r="251" spans="2:65" s="1" customFormat="1" ht="24.2" customHeight="1">
      <c r="B251" s="31"/>
      <c r="C251" s="131" t="s">
        <v>7</v>
      </c>
      <c r="D251" s="131" t="s">
        <v>130</v>
      </c>
      <c r="E251" s="132" t="s">
        <v>852</v>
      </c>
      <c r="F251" s="133" t="s">
        <v>853</v>
      </c>
      <c r="G251" s="134" t="s">
        <v>133</v>
      </c>
      <c r="H251" s="135">
        <v>576</v>
      </c>
      <c r="I251" s="136"/>
      <c r="J251" s="137">
        <f>ROUND(I251*H251,2)</f>
        <v>0</v>
      </c>
      <c r="K251" s="133" t="s">
        <v>134</v>
      </c>
      <c r="L251" s="31"/>
      <c r="M251" s="138" t="s">
        <v>1</v>
      </c>
      <c r="N251" s="139" t="s">
        <v>45</v>
      </c>
      <c r="P251" s="140">
        <f>O251*H251</f>
        <v>0</v>
      </c>
      <c r="Q251" s="140">
        <v>0</v>
      </c>
      <c r="R251" s="140">
        <f>Q251*H251</f>
        <v>0</v>
      </c>
      <c r="S251" s="140">
        <v>0</v>
      </c>
      <c r="T251" s="141">
        <f>S251*H251</f>
        <v>0</v>
      </c>
      <c r="AR251" s="142" t="s">
        <v>135</v>
      </c>
      <c r="AT251" s="142" t="s">
        <v>130</v>
      </c>
      <c r="AU251" s="142" t="s">
        <v>90</v>
      </c>
      <c r="AY251" s="16" t="s">
        <v>128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6" t="s">
        <v>88</v>
      </c>
      <c r="BK251" s="143">
        <f>ROUND(I251*H251,2)</f>
        <v>0</v>
      </c>
      <c r="BL251" s="16" t="s">
        <v>135</v>
      </c>
      <c r="BM251" s="142" t="s">
        <v>854</v>
      </c>
    </row>
    <row r="252" spans="2:65" s="1" customFormat="1" ht="29.25">
      <c r="B252" s="31"/>
      <c r="D252" s="144" t="s">
        <v>137</v>
      </c>
      <c r="F252" s="145" t="s">
        <v>855</v>
      </c>
      <c r="I252" s="146"/>
      <c r="L252" s="31"/>
      <c r="M252" s="147"/>
      <c r="T252" s="55"/>
      <c r="AT252" s="16" t="s">
        <v>137</v>
      </c>
      <c r="AU252" s="16" t="s">
        <v>90</v>
      </c>
    </row>
    <row r="253" spans="2:65" s="12" customFormat="1" ht="11.25">
      <c r="B253" s="148"/>
      <c r="D253" s="144" t="s">
        <v>139</v>
      </c>
      <c r="E253" s="149" t="s">
        <v>1</v>
      </c>
      <c r="F253" s="150" t="s">
        <v>849</v>
      </c>
      <c r="H253" s="149" t="s">
        <v>1</v>
      </c>
      <c r="I253" s="151"/>
      <c r="L253" s="148"/>
      <c r="M253" s="152"/>
      <c r="T253" s="153"/>
      <c r="AT253" s="149" t="s">
        <v>139</v>
      </c>
      <c r="AU253" s="149" t="s">
        <v>90</v>
      </c>
      <c r="AV253" s="12" t="s">
        <v>88</v>
      </c>
      <c r="AW253" s="12" t="s">
        <v>36</v>
      </c>
      <c r="AX253" s="12" t="s">
        <v>80</v>
      </c>
      <c r="AY253" s="149" t="s">
        <v>128</v>
      </c>
    </row>
    <row r="254" spans="2:65" s="12" customFormat="1" ht="11.25">
      <c r="B254" s="148"/>
      <c r="D254" s="144" t="s">
        <v>139</v>
      </c>
      <c r="E254" s="149" t="s">
        <v>1</v>
      </c>
      <c r="F254" s="150" t="s">
        <v>817</v>
      </c>
      <c r="H254" s="149" t="s">
        <v>1</v>
      </c>
      <c r="I254" s="151"/>
      <c r="L254" s="148"/>
      <c r="M254" s="152"/>
      <c r="T254" s="153"/>
      <c r="AT254" s="149" t="s">
        <v>139</v>
      </c>
      <c r="AU254" s="149" t="s">
        <v>90</v>
      </c>
      <c r="AV254" s="12" t="s">
        <v>88</v>
      </c>
      <c r="AW254" s="12" t="s">
        <v>36</v>
      </c>
      <c r="AX254" s="12" t="s">
        <v>80</v>
      </c>
      <c r="AY254" s="149" t="s">
        <v>128</v>
      </c>
    </row>
    <row r="255" spans="2:65" s="13" customFormat="1" ht="11.25">
      <c r="B255" s="154"/>
      <c r="D255" s="144" t="s">
        <v>139</v>
      </c>
      <c r="E255" s="155" t="s">
        <v>1</v>
      </c>
      <c r="F255" s="156" t="s">
        <v>850</v>
      </c>
      <c r="H255" s="157">
        <v>369</v>
      </c>
      <c r="I255" s="158"/>
      <c r="L255" s="154"/>
      <c r="M255" s="159"/>
      <c r="T255" s="160"/>
      <c r="AT255" s="155" t="s">
        <v>139</v>
      </c>
      <c r="AU255" s="155" t="s">
        <v>90</v>
      </c>
      <c r="AV255" s="13" t="s">
        <v>90</v>
      </c>
      <c r="AW255" s="13" t="s">
        <v>36</v>
      </c>
      <c r="AX255" s="13" t="s">
        <v>80</v>
      </c>
      <c r="AY255" s="155" t="s">
        <v>128</v>
      </c>
    </row>
    <row r="256" spans="2:65" s="12" customFormat="1" ht="11.25">
      <c r="B256" s="148"/>
      <c r="D256" s="144" t="s">
        <v>139</v>
      </c>
      <c r="E256" s="149" t="s">
        <v>1</v>
      </c>
      <c r="F256" s="150" t="s">
        <v>173</v>
      </c>
      <c r="H256" s="149" t="s">
        <v>1</v>
      </c>
      <c r="I256" s="151"/>
      <c r="L256" s="148"/>
      <c r="M256" s="152"/>
      <c r="T256" s="153"/>
      <c r="AT256" s="149" t="s">
        <v>139</v>
      </c>
      <c r="AU256" s="149" t="s">
        <v>90</v>
      </c>
      <c r="AV256" s="12" t="s">
        <v>88</v>
      </c>
      <c r="AW256" s="12" t="s">
        <v>36</v>
      </c>
      <c r="AX256" s="12" t="s">
        <v>80</v>
      </c>
      <c r="AY256" s="149" t="s">
        <v>128</v>
      </c>
    </row>
    <row r="257" spans="2:65" s="13" customFormat="1" ht="11.25">
      <c r="B257" s="154"/>
      <c r="D257" s="144" t="s">
        <v>139</v>
      </c>
      <c r="E257" s="155" t="s">
        <v>1</v>
      </c>
      <c r="F257" s="156" t="s">
        <v>851</v>
      </c>
      <c r="H257" s="157">
        <v>207</v>
      </c>
      <c r="I257" s="158"/>
      <c r="L257" s="154"/>
      <c r="M257" s="159"/>
      <c r="T257" s="160"/>
      <c r="AT257" s="155" t="s">
        <v>139</v>
      </c>
      <c r="AU257" s="155" t="s">
        <v>90</v>
      </c>
      <c r="AV257" s="13" t="s">
        <v>90</v>
      </c>
      <c r="AW257" s="13" t="s">
        <v>36</v>
      </c>
      <c r="AX257" s="13" t="s">
        <v>80</v>
      </c>
      <c r="AY257" s="155" t="s">
        <v>128</v>
      </c>
    </row>
    <row r="258" spans="2:65" s="14" customFormat="1" ht="11.25">
      <c r="B258" s="161"/>
      <c r="D258" s="144" t="s">
        <v>139</v>
      </c>
      <c r="E258" s="162" t="s">
        <v>1</v>
      </c>
      <c r="F258" s="163" t="s">
        <v>149</v>
      </c>
      <c r="H258" s="164">
        <v>576</v>
      </c>
      <c r="I258" s="165"/>
      <c r="L258" s="161"/>
      <c r="M258" s="166"/>
      <c r="T258" s="167"/>
      <c r="AT258" s="162" t="s">
        <v>139</v>
      </c>
      <c r="AU258" s="162" t="s">
        <v>90</v>
      </c>
      <c r="AV258" s="14" t="s">
        <v>135</v>
      </c>
      <c r="AW258" s="14" t="s">
        <v>36</v>
      </c>
      <c r="AX258" s="14" t="s">
        <v>88</v>
      </c>
      <c r="AY258" s="162" t="s">
        <v>128</v>
      </c>
    </row>
    <row r="259" spans="2:65" s="1" customFormat="1" ht="33" customHeight="1">
      <c r="B259" s="31"/>
      <c r="C259" s="131" t="s">
        <v>283</v>
      </c>
      <c r="D259" s="131" t="s">
        <v>130</v>
      </c>
      <c r="E259" s="132" t="s">
        <v>274</v>
      </c>
      <c r="F259" s="133" t="s">
        <v>275</v>
      </c>
      <c r="G259" s="134" t="s">
        <v>242</v>
      </c>
      <c r="H259" s="135">
        <v>285.75</v>
      </c>
      <c r="I259" s="136"/>
      <c r="J259" s="137">
        <f>ROUND(I259*H259,2)</f>
        <v>0</v>
      </c>
      <c r="K259" s="133" t="s">
        <v>134</v>
      </c>
      <c r="L259" s="31"/>
      <c r="M259" s="138" t="s">
        <v>1</v>
      </c>
      <c r="N259" s="139" t="s">
        <v>45</v>
      </c>
      <c r="P259" s="140">
        <f>O259*H259</f>
        <v>0</v>
      </c>
      <c r="Q259" s="140">
        <v>0</v>
      </c>
      <c r="R259" s="140">
        <f>Q259*H259</f>
        <v>0</v>
      </c>
      <c r="S259" s="140">
        <v>0</v>
      </c>
      <c r="T259" s="141">
        <f>S259*H259</f>
        <v>0</v>
      </c>
      <c r="AR259" s="142" t="s">
        <v>135</v>
      </c>
      <c r="AT259" s="142" t="s">
        <v>130</v>
      </c>
      <c r="AU259" s="142" t="s">
        <v>90</v>
      </c>
      <c r="AY259" s="16" t="s">
        <v>128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6" t="s">
        <v>88</v>
      </c>
      <c r="BK259" s="143">
        <f>ROUND(I259*H259,2)</f>
        <v>0</v>
      </c>
      <c r="BL259" s="16" t="s">
        <v>135</v>
      </c>
      <c r="BM259" s="142" t="s">
        <v>856</v>
      </c>
    </row>
    <row r="260" spans="2:65" s="1" customFormat="1" ht="39">
      <c r="B260" s="31"/>
      <c r="D260" s="144" t="s">
        <v>137</v>
      </c>
      <c r="F260" s="145" t="s">
        <v>277</v>
      </c>
      <c r="I260" s="146"/>
      <c r="L260" s="31"/>
      <c r="M260" s="147"/>
      <c r="T260" s="55"/>
      <c r="AT260" s="16" t="s">
        <v>137</v>
      </c>
      <c r="AU260" s="16" t="s">
        <v>90</v>
      </c>
    </row>
    <row r="261" spans="2:65" s="12" customFormat="1" ht="11.25">
      <c r="B261" s="148"/>
      <c r="D261" s="144" t="s">
        <v>139</v>
      </c>
      <c r="E261" s="149" t="s">
        <v>1</v>
      </c>
      <c r="F261" s="150" t="s">
        <v>857</v>
      </c>
      <c r="H261" s="149" t="s">
        <v>1</v>
      </c>
      <c r="I261" s="151"/>
      <c r="L261" s="148"/>
      <c r="M261" s="152"/>
      <c r="T261" s="153"/>
      <c r="AT261" s="149" t="s">
        <v>139</v>
      </c>
      <c r="AU261" s="149" t="s">
        <v>90</v>
      </c>
      <c r="AV261" s="12" t="s">
        <v>88</v>
      </c>
      <c r="AW261" s="12" t="s">
        <v>36</v>
      </c>
      <c r="AX261" s="12" t="s">
        <v>80</v>
      </c>
      <c r="AY261" s="149" t="s">
        <v>128</v>
      </c>
    </row>
    <row r="262" spans="2:65" s="12" customFormat="1" ht="11.25">
      <c r="B262" s="148"/>
      <c r="D262" s="144" t="s">
        <v>139</v>
      </c>
      <c r="E262" s="149" t="s">
        <v>1</v>
      </c>
      <c r="F262" s="150" t="s">
        <v>817</v>
      </c>
      <c r="H262" s="149" t="s">
        <v>1</v>
      </c>
      <c r="I262" s="151"/>
      <c r="L262" s="148"/>
      <c r="M262" s="152"/>
      <c r="T262" s="153"/>
      <c r="AT262" s="149" t="s">
        <v>139</v>
      </c>
      <c r="AU262" s="149" t="s">
        <v>90</v>
      </c>
      <c r="AV262" s="12" t="s">
        <v>88</v>
      </c>
      <c r="AW262" s="12" t="s">
        <v>36</v>
      </c>
      <c r="AX262" s="12" t="s">
        <v>80</v>
      </c>
      <c r="AY262" s="149" t="s">
        <v>128</v>
      </c>
    </row>
    <row r="263" spans="2:65" s="13" customFormat="1" ht="11.25">
      <c r="B263" s="154"/>
      <c r="D263" s="144" t="s">
        <v>139</v>
      </c>
      <c r="E263" s="155" t="s">
        <v>1</v>
      </c>
      <c r="F263" s="156" t="s">
        <v>841</v>
      </c>
      <c r="H263" s="157">
        <v>202.95</v>
      </c>
      <c r="I263" s="158"/>
      <c r="L263" s="154"/>
      <c r="M263" s="159"/>
      <c r="T263" s="160"/>
      <c r="AT263" s="155" t="s">
        <v>139</v>
      </c>
      <c r="AU263" s="155" t="s">
        <v>90</v>
      </c>
      <c r="AV263" s="13" t="s">
        <v>90</v>
      </c>
      <c r="AW263" s="13" t="s">
        <v>36</v>
      </c>
      <c r="AX263" s="13" t="s">
        <v>80</v>
      </c>
      <c r="AY263" s="155" t="s">
        <v>128</v>
      </c>
    </row>
    <row r="264" spans="2:65" s="12" customFormat="1" ht="11.25">
      <c r="B264" s="148"/>
      <c r="D264" s="144" t="s">
        <v>139</v>
      </c>
      <c r="E264" s="149" t="s">
        <v>1</v>
      </c>
      <c r="F264" s="150" t="s">
        <v>797</v>
      </c>
      <c r="H264" s="149" t="s">
        <v>1</v>
      </c>
      <c r="I264" s="151"/>
      <c r="L264" s="148"/>
      <c r="M264" s="152"/>
      <c r="T264" s="153"/>
      <c r="AT264" s="149" t="s">
        <v>139</v>
      </c>
      <c r="AU264" s="149" t="s">
        <v>90</v>
      </c>
      <c r="AV264" s="12" t="s">
        <v>88</v>
      </c>
      <c r="AW264" s="12" t="s">
        <v>36</v>
      </c>
      <c r="AX264" s="12" t="s">
        <v>80</v>
      </c>
      <c r="AY264" s="149" t="s">
        <v>128</v>
      </c>
    </row>
    <row r="265" spans="2:65" s="13" customFormat="1" ht="11.25">
      <c r="B265" s="154"/>
      <c r="D265" s="144" t="s">
        <v>139</v>
      </c>
      <c r="E265" s="155" t="s">
        <v>1</v>
      </c>
      <c r="F265" s="156" t="s">
        <v>838</v>
      </c>
      <c r="H265" s="157">
        <v>82.8</v>
      </c>
      <c r="I265" s="158"/>
      <c r="L265" s="154"/>
      <c r="M265" s="159"/>
      <c r="T265" s="160"/>
      <c r="AT265" s="155" t="s">
        <v>139</v>
      </c>
      <c r="AU265" s="155" t="s">
        <v>90</v>
      </c>
      <c r="AV265" s="13" t="s">
        <v>90</v>
      </c>
      <c r="AW265" s="13" t="s">
        <v>36</v>
      </c>
      <c r="AX265" s="13" t="s">
        <v>80</v>
      </c>
      <c r="AY265" s="155" t="s">
        <v>128</v>
      </c>
    </row>
    <row r="266" spans="2:65" s="14" customFormat="1" ht="11.25">
      <c r="B266" s="161"/>
      <c r="D266" s="144" t="s">
        <v>139</v>
      </c>
      <c r="E266" s="162" t="s">
        <v>1</v>
      </c>
      <c r="F266" s="163" t="s">
        <v>149</v>
      </c>
      <c r="H266" s="164">
        <v>285.75</v>
      </c>
      <c r="I266" s="165"/>
      <c r="L266" s="161"/>
      <c r="M266" s="166"/>
      <c r="T266" s="167"/>
      <c r="AT266" s="162" t="s">
        <v>139</v>
      </c>
      <c r="AU266" s="162" t="s">
        <v>90</v>
      </c>
      <c r="AV266" s="14" t="s">
        <v>135</v>
      </c>
      <c r="AW266" s="14" t="s">
        <v>36</v>
      </c>
      <c r="AX266" s="14" t="s">
        <v>88</v>
      </c>
      <c r="AY266" s="162" t="s">
        <v>128</v>
      </c>
    </row>
    <row r="267" spans="2:65" s="1" customFormat="1" ht="37.9" customHeight="1">
      <c r="B267" s="31"/>
      <c r="C267" s="131" t="s">
        <v>288</v>
      </c>
      <c r="D267" s="131" t="s">
        <v>130</v>
      </c>
      <c r="E267" s="132" t="s">
        <v>278</v>
      </c>
      <c r="F267" s="133" t="s">
        <v>279</v>
      </c>
      <c r="G267" s="134" t="s">
        <v>242</v>
      </c>
      <c r="H267" s="135">
        <v>5715</v>
      </c>
      <c r="I267" s="136"/>
      <c r="J267" s="137">
        <f>ROUND(I267*H267,2)</f>
        <v>0</v>
      </c>
      <c r="K267" s="133" t="s">
        <v>134</v>
      </c>
      <c r="L267" s="31"/>
      <c r="M267" s="138" t="s">
        <v>1</v>
      </c>
      <c r="N267" s="139" t="s">
        <v>45</v>
      </c>
      <c r="P267" s="140">
        <f>O267*H267</f>
        <v>0</v>
      </c>
      <c r="Q267" s="140">
        <v>0</v>
      </c>
      <c r="R267" s="140">
        <f>Q267*H267</f>
        <v>0</v>
      </c>
      <c r="S267" s="140">
        <v>0</v>
      </c>
      <c r="T267" s="141">
        <f>S267*H267</f>
        <v>0</v>
      </c>
      <c r="AR267" s="142" t="s">
        <v>135</v>
      </c>
      <c r="AT267" s="142" t="s">
        <v>130</v>
      </c>
      <c r="AU267" s="142" t="s">
        <v>90</v>
      </c>
      <c r="AY267" s="16" t="s">
        <v>128</v>
      </c>
      <c r="BE267" s="143">
        <f>IF(N267="základní",J267,0)</f>
        <v>0</v>
      </c>
      <c r="BF267" s="143">
        <f>IF(N267="snížená",J267,0)</f>
        <v>0</v>
      </c>
      <c r="BG267" s="143">
        <f>IF(N267="zákl. přenesená",J267,0)</f>
        <v>0</v>
      </c>
      <c r="BH267" s="143">
        <f>IF(N267="sníž. přenesená",J267,0)</f>
        <v>0</v>
      </c>
      <c r="BI267" s="143">
        <f>IF(N267="nulová",J267,0)</f>
        <v>0</v>
      </c>
      <c r="BJ267" s="16" t="s">
        <v>88</v>
      </c>
      <c r="BK267" s="143">
        <f>ROUND(I267*H267,2)</f>
        <v>0</v>
      </c>
      <c r="BL267" s="16" t="s">
        <v>135</v>
      </c>
      <c r="BM267" s="142" t="s">
        <v>858</v>
      </c>
    </row>
    <row r="268" spans="2:65" s="1" customFormat="1" ht="48.75">
      <c r="B268" s="31"/>
      <c r="D268" s="144" t="s">
        <v>137</v>
      </c>
      <c r="F268" s="145" t="s">
        <v>281</v>
      </c>
      <c r="I268" s="146"/>
      <c r="L268" s="31"/>
      <c r="M268" s="147"/>
      <c r="T268" s="55"/>
      <c r="AT268" s="16" t="s">
        <v>137</v>
      </c>
      <c r="AU268" s="16" t="s">
        <v>90</v>
      </c>
    </row>
    <row r="269" spans="2:65" s="13" customFormat="1" ht="11.25">
      <c r="B269" s="154"/>
      <c r="D269" s="144" t="s">
        <v>139</v>
      </c>
      <c r="F269" s="156" t="s">
        <v>859</v>
      </c>
      <c r="H269" s="157">
        <v>5715</v>
      </c>
      <c r="I269" s="158"/>
      <c r="L269" s="154"/>
      <c r="M269" s="159"/>
      <c r="T269" s="160"/>
      <c r="AT269" s="155" t="s">
        <v>139</v>
      </c>
      <c r="AU269" s="155" t="s">
        <v>90</v>
      </c>
      <c r="AV269" s="13" t="s">
        <v>90</v>
      </c>
      <c r="AW269" s="13" t="s">
        <v>4</v>
      </c>
      <c r="AX269" s="13" t="s">
        <v>88</v>
      </c>
      <c r="AY269" s="155" t="s">
        <v>128</v>
      </c>
    </row>
    <row r="270" spans="2:65" s="1" customFormat="1" ht="16.5" customHeight="1">
      <c r="B270" s="31"/>
      <c r="C270" s="131" t="s">
        <v>295</v>
      </c>
      <c r="D270" s="131" t="s">
        <v>130</v>
      </c>
      <c r="E270" s="132" t="s">
        <v>284</v>
      </c>
      <c r="F270" s="133" t="s">
        <v>285</v>
      </c>
      <c r="G270" s="134" t="s">
        <v>242</v>
      </c>
      <c r="H270" s="135">
        <v>285.75</v>
      </c>
      <c r="I270" s="136"/>
      <c r="J270" s="137">
        <f>ROUND(I270*H270,2)</f>
        <v>0</v>
      </c>
      <c r="K270" s="133" t="s">
        <v>134</v>
      </c>
      <c r="L270" s="31"/>
      <c r="M270" s="138" t="s">
        <v>1</v>
      </c>
      <c r="N270" s="139" t="s">
        <v>45</v>
      </c>
      <c r="P270" s="140">
        <f>O270*H270</f>
        <v>0</v>
      </c>
      <c r="Q270" s="140">
        <v>0</v>
      </c>
      <c r="R270" s="140">
        <f>Q270*H270</f>
        <v>0</v>
      </c>
      <c r="S270" s="140">
        <v>0</v>
      </c>
      <c r="T270" s="141">
        <f>S270*H270</f>
        <v>0</v>
      </c>
      <c r="AR270" s="142" t="s">
        <v>135</v>
      </c>
      <c r="AT270" s="142" t="s">
        <v>130</v>
      </c>
      <c r="AU270" s="142" t="s">
        <v>90</v>
      </c>
      <c r="AY270" s="16" t="s">
        <v>128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6" t="s">
        <v>88</v>
      </c>
      <c r="BK270" s="143">
        <f>ROUND(I270*H270,2)</f>
        <v>0</v>
      </c>
      <c r="BL270" s="16" t="s">
        <v>135</v>
      </c>
      <c r="BM270" s="142" t="s">
        <v>860</v>
      </c>
    </row>
    <row r="271" spans="2:65" s="1" customFormat="1" ht="19.5">
      <c r="B271" s="31"/>
      <c r="D271" s="144" t="s">
        <v>137</v>
      </c>
      <c r="F271" s="145" t="s">
        <v>287</v>
      </c>
      <c r="I271" s="146"/>
      <c r="L271" s="31"/>
      <c r="M271" s="147"/>
      <c r="T271" s="55"/>
      <c r="AT271" s="16" t="s">
        <v>137</v>
      </c>
      <c r="AU271" s="16" t="s">
        <v>90</v>
      </c>
    </row>
    <row r="272" spans="2:65" s="1" customFormat="1" ht="24.2" customHeight="1">
      <c r="B272" s="31"/>
      <c r="C272" s="131" t="s">
        <v>304</v>
      </c>
      <c r="D272" s="131" t="s">
        <v>130</v>
      </c>
      <c r="E272" s="132" t="s">
        <v>289</v>
      </c>
      <c r="F272" s="133" t="s">
        <v>290</v>
      </c>
      <c r="G272" s="134" t="s">
        <v>291</v>
      </c>
      <c r="H272" s="135">
        <v>571.5</v>
      </c>
      <c r="I272" s="136"/>
      <c r="J272" s="137">
        <f>ROUND(I272*H272,2)</f>
        <v>0</v>
      </c>
      <c r="K272" s="133" t="s">
        <v>134</v>
      </c>
      <c r="L272" s="31"/>
      <c r="M272" s="138" t="s">
        <v>1</v>
      </c>
      <c r="N272" s="139" t="s">
        <v>45</v>
      </c>
      <c r="P272" s="140">
        <f>O272*H272</f>
        <v>0</v>
      </c>
      <c r="Q272" s="140">
        <v>0</v>
      </c>
      <c r="R272" s="140">
        <f>Q272*H272</f>
        <v>0</v>
      </c>
      <c r="S272" s="140">
        <v>0</v>
      </c>
      <c r="T272" s="141">
        <f>S272*H272</f>
        <v>0</v>
      </c>
      <c r="AR272" s="142" t="s">
        <v>135</v>
      </c>
      <c r="AT272" s="142" t="s">
        <v>130</v>
      </c>
      <c r="AU272" s="142" t="s">
        <v>90</v>
      </c>
      <c r="AY272" s="16" t="s">
        <v>128</v>
      </c>
      <c r="BE272" s="143">
        <f>IF(N272="základní",J272,0)</f>
        <v>0</v>
      </c>
      <c r="BF272" s="143">
        <f>IF(N272="snížená",J272,0)</f>
        <v>0</v>
      </c>
      <c r="BG272" s="143">
        <f>IF(N272="zákl. přenesená",J272,0)</f>
        <v>0</v>
      </c>
      <c r="BH272" s="143">
        <f>IF(N272="sníž. přenesená",J272,0)</f>
        <v>0</v>
      </c>
      <c r="BI272" s="143">
        <f>IF(N272="nulová",J272,0)</f>
        <v>0</v>
      </c>
      <c r="BJ272" s="16" t="s">
        <v>88</v>
      </c>
      <c r="BK272" s="143">
        <f>ROUND(I272*H272,2)</f>
        <v>0</v>
      </c>
      <c r="BL272" s="16" t="s">
        <v>135</v>
      </c>
      <c r="BM272" s="142" t="s">
        <v>861</v>
      </c>
    </row>
    <row r="273" spans="2:65" s="1" customFormat="1" ht="29.25">
      <c r="B273" s="31"/>
      <c r="D273" s="144" t="s">
        <v>137</v>
      </c>
      <c r="F273" s="145" t="s">
        <v>293</v>
      </c>
      <c r="I273" s="146"/>
      <c r="L273" s="31"/>
      <c r="M273" s="147"/>
      <c r="T273" s="55"/>
      <c r="AT273" s="16" t="s">
        <v>137</v>
      </c>
      <c r="AU273" s="16" t="s">
        <v>90</v>
      </c>
    </row>
    <row r="274" spans="2:65" s="1" customFormat="1" ht="24.2" customHeight="1">
      <c r="B274" s="31"/>
      <c r="C274" s="131" t="s">
        <v>310</v>
      </c>
      <c r="D274" s="131" t="s">
        <v>130</v>
      </c>
      <c r="E274" s="132" t="s">
        <v>862</v>
      </c>
      <c r="F274" s="133" t="s">
        <v>297</v>
      </c>
      <c r="G274" s="134" t="s">
        <v>242</v>
      </c>
      <c r="H274" s="135">
        <v>209.55</v>
      </c>
      <c r="I274" s="136"/>
      <c r="J274" s="137">
        <f>ROUND(I274*H274,2)</f>
        <v>0</v>
      </c>
      <c r="K274" s="133" t="s">
        <v>134</v>
      </c>
      <c r="L274" s="31"/>
      <c r="M274" s="138" t="s">
        <v>1</v>
      </c>
      <c r="N274" s="139" t="s">
        <v>45</v>
      </c>
      <c r="P274" s="140">
        <f>O274*H274</f>
        <v>0</v>
      </c>
      <c r="Q274" s="140">
        <v>0</v>
      </c>
      <c r="R274" s="140">
        <f>Q274*H274</f>
        <v>0</v>
      </c>
      <c r="S274" s="140">
        <v>0</v>
      </c>
      <c r="T274" s="141">
        <f>S274*H274</f>
        <v>0</v>
      </c>
      <c r="AR274" s="142" t="s">
        <v>135</v>
      </c>
      <c r="AT274" s="142" t="s">
        <v>130</v>
      </c>
      <c r="AU274" s="142" t="s">
        <v>90</v>
      </c>
      <c r="AY274" s="16" t="s">
        <v>128</v>
      </c>
      <c r="BE274" s="143">
        <f>IF(N274="základní",J274,0)</f>
        <v>0</v>
      </c>
      <c r="BF274" s="143">
        <f>IF(N274="snížená",J274,0)</f>
        <v>0</v>
      </c>
      <c r="BG274" s="143">
        <f>IF(N274="zákl. přenesená",J274,0)</f>
        <v>0</v>
      </c>
      <c r="BH274" s="143">
        <f>IF(N274="sníž. přenesená",J274,0)</f>
        <v>0</v>
      </c>
      <c r="BI274" s="143">
        <f>IF(N274="nulová",J274,0)</f>
        <v>0</v>
      </c>
      <c r="BJ274" s="16" t="s">
        <v>88</v>
      </c>
      <c r="BK274" s="143">
        <f>ROUND(I274*H274,2)</f>
        <v>0</v>
      </c>
      <c r="BL274" s="16" t="s">
        <v>135</v>
      </c>
      <c r="BM274" s="142" t="s">
        <v>863</v>
      </c>
    </row>
    <row r="275" spans="2:65" s="1" customFormat="1" ht="29.25">
      <c r="B275" s="31"/>
      <c r="D275" s="144" t="s">
        <v>137</v>
      </c>
      <c r="F275" s="145" t="s">
        <v>864</v>
      </c>
      <c r="I275" s="146"/>
      <c r="L275" s="31"/>
      <c r="M275" s="147"/>
      <c r="T275" s="55"/>
      <c r="AT275" s="16" t="s">
        <v>137</v>
      </c>
      <c r="AU275" s="16" t="s">
        <v>90</v>
      </c>
    </row>
    <row r="276" spans="2:65" s="12" customFormat="1" ht="11.25">
      <c r="B276" s="148"/>
      <c r="D276" s="144" t="s">
        <v>139</v>
      </c>
      <c r="E276" s="149" t="s">
        <v>1</v>
      </c>
      <c r="F276" s="150" t="s">
        <v>865</v>
      </c>
      <c r="H276" s="149" t="s">
        <v>1</v>
      </c>
      <c r="I276" s="151"/>
      <c r="L276" s="148"/>
      <c r="M276" s="152"/>
      <c r="T276" s="153"/>
      <c r="AT276" s="149" t="s">
        <v>139</v>
      </c>
      <c r="AU276" s="149" t="s">
        <v>90</v>
      </c>
      <c r="AV276" s="12" t="s">
        <v>88</v>
      </c>
      <c r="AW276" s="12" t="s">
        <v>36</v>
      </c>
      <c r="AX276" s="12" t="s">
        <v>80</v>
      </c>
      <c r="AY276" s="149" t="s">
        <v>128</v>
      </c>
    </row>
    <row r="277" spans="2:65" s="12" customFormat="1" ht="11.25">
      <c r="B277" s="148"/>
      <c r="D277" s="144" t="s">
        <v>139</v>
      </c>
      <c r="E277" s="149" t="s">
        <v>1</v>
      </c>
      <c r="F277" s="150" t="s">
        <v>866</v>
      </c>
      <c r="H277" s="149" t="s">
        <v>1</v>
      </c>
      <c r="I277" s="151"/>
      <c r="L277" s="148"/>
      <c r="M277" s="152"/>
      <c r="T277" s="153"/>
      <c r="AT277" s="149" t="s">
        <v>139</v>
      </c>
      <c r="AU277" s="149" t="s">
        <v>90</v>
      </c>
      <c r="AV277" s="12" t="s">
        <v>88</v>
      </c>
      <c r="AW277" s="12" t="s">
        <v>36</v>
      </c>
      <c r="AX277" s="12" t="s">
        <v>80</v>
      </c>
      <c r="AY277" s="149" t="s">
        <v>128</v>
      </c>
    </row>
    <row r="278" spans="2:65" s="12" customFormat="1" ht="11.25">
      <c r="B278" s="148"/>
      <c r="D278" s="144" t="s">
        <v>139</v>
      </c>
      <c r="E278" s="149" t="s">
        <v>1</v>
      </c>
      <c r="F278" s="150" t="s">
        <v>817</v>
      </c>
      <c r="H278" s="149" t="s">
        <v>1</v>
      </c>
      <c r="I278" s="151"/>
      <c r="L278" s="148"/>
      <c r="M278" s="152"/>
      <c r="T278" s="153"/>
      <c r="AT278" s="149" t="s">
        <v>139</v>
      </c>
      <c r="AU278" s="149" t="s">
        <v>90</v>
      </c>
      <c r="AV278" s="12" t="s">
        <v>88</v>
      </c>
      <c r="AW278" s="12" t="s">
        <v>36</v>
      </c>
      <c r="AX278" s="12" t="s">
        <v>80</v>
      </c>
      <c r="AY278" s="149" t="s">
        <v>128</v>
      </c>
    </row>
    <row r="279" spans="2:65" s="13" customFormat="1" ht="11.25">
      <c r="B279" s="154"/>
      <c r="D279" s="144" t="s">
        <v>139</v>
      </c>
      <c r="E279" s="155" t="s">
        <v>1</v>
      </c>
      <c r="F279" s="156" t="s">
        <v>867</v>
      </c>
      <c r="H279" s="157">
        <v>148.83000000000001</v>
      </c>
      <c r="I279" s="158"/>
      <c r="L279" s="154"/>
      <c r="M279" s="159"/>
      <c r="T279" s="160"/>
      <c r="AT279" s="155" t="s">
        <v>139</v>
      </c>
      <c r="AU279" s="155" t="s">
        <v>90</v>
      </c>
      <c r="AV279" s="13" t="s">
        <v>90</v>
      </c>
      <c r="AW279" s="13" t="s">
        <v>36</v>
      </c>
      <c r="AX279" s="13" t="s">
        <v>80</v>
      </c>
      <c r="AY279" s="155" t="s">
        <v>128</v>
      </c>
    </row>
    <row r="280" spans="2:65" s="12" customFormat="1" ht="11.25">
      <c r="B280" s="148"/>
      <c r="D280" s="144" t="s">
        <v>139</v>
      </c>
      <c r="E280" s="149" t="s">
        <v>1</v>
      </c>
      <c r="F280" s="150" t="s">
        <v>787</v>
      </c>
      <c r="H280" s="149" t="s">
        <v>1</v>
      </c>
      <c r="I280" s="151"/>
      <c r="L280" s="148"/>
      <c r="M280" s="152"/>
      <c r="T280" s="153"/>
      <c r="AT280" s="149" t="s">
        <v>139</v>
      </c>
      <c r="AU280" s="149" t="s">
        <v>90</v>
      </c>
      <c r="AV280" s="12" t="s">
        <v>88</v>
      </c>
      <c r="AW280" s="12" t="s">
        <v>36</v>
      </c>
      <c r="AX280" s="12" t="s">
        <v>80</v>
      </c>
      <c r="AY280" s="149" t="s">
        <v>128</v>
      </c>
    </row>
    <row r="281" spans="2:65" s="13" customFormat="1" ht="11.25">
      <c r="B281" s="154"/>
      <c r="D281" s="144" t="s">
        <v>139</v>
      </c>
      <c r="E281" s="155" t="s">
        <v>1</v>
      </c>
      <c r="F281" s="156" t="s">
        <v>868</v>
      </c>
      <c r="H281" s="157">
        <v>60.72</v>
      </c>
      <c r="I281" s="158"/>
      <c r="L281" s="154"/>
      <c r="M281" s="159"/>
      <c r="T281" s="160"/>
      <c r="AT281" s="155" t="s">
        <v>139</v>
      </c>
      <c r="AU281" s="155" t="s">
        <v>90</v>
      </c>
      <c r="AV281" s="13" t="s">
        <v>90</v>
      </c>
      <c r="AW281" s="13" t="s">
        <v>36</v>
      </c>
      <c r="AX281" s="13" t="s">
        <v>80</v>
      </c>
      <c r="AY281" s="155" t="s">
        <v>128</v>
      </c>
    </row>
    <row r="282" spans="2:65" s="14" customFormat="1" ht="11.25">
      <c r="B282" s="161"/>
      <c r="D282" s="144" t="s">
        <v>139</v>
      </c>
      <c r="E282" s="162" t="s">
        <v>1</v>
      </c>
      <c r="F282" s="163" t="s">
        <v>149</v>
      </c>
      <c r="H282" s="164">
        <v>209.55</v>
      </c>
      <c r="I282" s="165"/>
      <c r="L282" s="161"/>
      <c r="M282" s="166"/>
      <c r="T282" s="167"/>
      <c r="AT282" s="162" t="s">
        <v>139</v>
      </c>
      <c r="AU282" s="162" t="s">
        <v>90</v>
      </c>
      <c r="AV282" s="14" t="s">
        <v>135</v>
      </c>
      <c r="AW282" s="14" t="s">
        <v>36</v>
      </c>
      <c r="AX282" s="14" t="s">
        <v>88</v>
      </c>
      <c r="AY282" s="162" t="s">
        <v>128</v>
      </c>
    </row>
    <row r="283" spans="2:65" s="1" customFormat="1" ht="16.5" customHeight="1">
      <c r="B283" s="31"/>
      <c r="C283" s="168" t="s">
        <v>318</v>
      </c>
      <c r="D283" s="168" t="s">
        <v>305</v>
      </c>
      <c r="E283" s="169" t="s">
        <v>306</v>
      </c>
      <c r="F283" s="170" t="s">
        <v>307</v>
      </c>
      <c r="G283" s="171" t="s">
        <v>291</v>
      </c>
      <c r="H283" s="172">
        <v>419.1</v>
      </c>
      <c r="I283" s="173"/>
      <c r="J283" s="174">
        <f>ROUND(I283*H283,2)</f>
        <v>0</v>
      </c>
      <c r="K283" s="170" t="s">
        <v>134</v>
      </c>
      <c r="L283" s="175"/>
      <c r="M283" s="176" t="s">
        <v>1</v>
      </c>
      <c r="N283" s="177" t="s">
        <v>45</v>
      </c>
      <c r="P283" s="140">
        <f>O283*H283</f>
        <v>0</v>
      </c>
      <c r="Q283" s="140">
        <v>1</v>
      </c>
      <c r="R283" s="140">
        <f>Q283*H283</f>
        <v>419.1</v>
      </c>
      <c r="S283" s="140">
        <v>0</v>
      </c>
      <c r="T283" s="141">
        <f>S283*H283</f>
        <v>0</v>
      </c>
      <c r="AR283" s="142" t="s">
        <v>190</v>
      </c>
      <c r="AT283" s="142" t="s">
        <v>305</v>
      </c>
      <c r="AU283" s="142" t="s">
        <v>90</v>
      </c>
      <c r="AY283" s="16" t="s">
        <v>128</v>
      </c>
      <c r="BE283" s="143">
        <f>IF(N283="základní",J283,0)</f>
        <v>0</v>
      </c>
      <c r="BF283" s="143">
        <f>IF(N283="snížená",J283,0)</f>
        <v>0</v>
      </c>
      <c r="BG283" s="143">
        <f>IF(N283="zákl. přenesená",J283,0)</f>
        <v>0</v>
      </c>
      <c r="BH283" s="143">
        <f>IF(N283="sníž. přenesená",J283,0)</f>
        <v>0</v>
      </c>
      <c r="BI283" s="143">
        <f>IF(N283="nulová",J283,0)</f>
        <v>0</v>
      </c>
      <c r="BJ283" s="16" t="s">
        <v>88</v>
      </c>
      <c r="BK283" s="143">
        <f>ROUND(I283*H283,2)</f>
        <v>0</v>
      </c>
      <c r="BL283" s="16" t="s">
        <v>135</v>
      </c>
      <c r="BM283" s="142" t="s">
        <v>869</v>
      </c>
    </row>
    <row r="284" spans="2:65" s="1" customFormat="1" ht="11.25">
      <c r="B284" s="31"/>
      <c r="D284" s="144" t="s">
        <v>137</v>
      </c>
      <c r="F284" s="145" t="s">
        <v>307</v>
      </c>
      <c r="I284" s="146"/>
      <c r="L284" s="31"/>
      <c r="M284" s="147"/>
      <c r="T284" s="55"/>
      <c r="AT284" s="16" t="s">
        <v>137</v>
      </c>
      <c r="AU284" s="16" t="s">
        <v>90</v>
      </c>
    </row>
    <row r="285" spans="2:65" s="13" customFormat="1" ht="11.25">
      <c r="B285" s="154"/>
      <c r="D285" s="144" t="s">
        <v>139</v>
      </c>
      <c r="F285" s="156" t="s">
        <v>870</v>
      </c>
      <c r="H285" s="157">
        <v>419.1</v>
      </c>
      <c r="I285" s="158"/>
      <c r="L285" s="154"/>
      <c r="M285" s="159"/>
      <c r="T285" s="160"/>
      <c r="AT285" s="155" t="s">
        <v>139</v>
      </c>
      <c r="AU285" s="155" t="s">
        <v>90</v>
      </c>
      <c r="AV285" s="13" t="s">
        <v>90</v>
      </c>
      <c r="AW285" s="13" t="s">
        <v>4</v>
      </c>
      <c r="AX285" s="13" t="s">
        <v>88</v>
      </c>
      <c r="AY285" s="155" t="s">
        <v>128</v>
      </c>
    </row>
    <row r="286" spans="2:65" s="1" customFormat="1" ht="24.2" customHeight="1">
      <c r="B286" s="31"/>
      <c r="C286" s="131" t="s">
        <v>323</v>
      </c>
      <c r="D286" s="131" t="s">
        <v>130</v>
      </c>
      <c r="E286" s="132" t="s">
        <v>311</v>
      </c>
      <c r="F286" s="133" t="s">
        <v>312</v>
      </c>
      <c r="G286" s="134" t="s">
        <v>242</v>
      </c>
      <c r="H286" s="135">
        <v>57.15</v>
      </c>
      <c r="I286" s="136"/>
      <c r="J286" s="137">
        <f>ROUND(I286*H286,2)</f>
        <v>0</v>
      </c>
      <c r="K286" s="133" t="s">
        <v>134</v>
      </c>
      <c r="L286" s="31"/>
      <c r="M286" s="138" t="s">
        <v>1</v>
      </c>
      <c r="N286" s="139" t="s">
        <v>45</v>
      </c>
      <c r="P286" s="140">
        <f>O286*H286</f>
        <v>0</v>
      </c>
      <c r="Q286" s="140">
        <v>0</v>
      </c>
      <c r="R286" s="140">
        <f>Q286*H286</f>
        <v>0</v>
      </c>
      <c r="S286" s="140">
        <v>0</v>
      </c>
      <c r="T286" s="141">
        <f>S286*H286</f>
        <v>0</v>
      </c>
      <c r="AR286" s="142" t="s">
        <v>135</v>
      </c>
      <c r="AT286" s="142" t="s">
        <v>130</v>
      </c>
      <c r="AU286" s="142" t="s">
        <v>90</v>
      </c>
      <c r="AY286" s="16" t="s">
        <v>128</v>
      </c>
      <c r="BE286" s="143">
        <f>IF(N286="základní",J286,0)</f>
        <v>0</v>
      </c>
      <c r="BF286" s="143">
        <f>IF(N286="snížená",J286,0)</f>
        <v>0</v>
      </c>
      <c r="BG286" s="143">
        <f>IF(N286="zákl. přenesená",J286,0)</f>
        <v>0</v>
      </c>
      <c r="BH286" s="143">
        <f>IF(N286="sníž. přenesená",J286,0)</f>
        <v>0</v>
      </c>
      <c r="BI286" s="143">
        <f>IF(N286="nulová",J286,0)</f>
        <v>0</v>
      </c>
      <c r="BJ286" s="16" t="s">
        <v>88</v>
      </c>
      <c r="BK286" s="143">
        <f>ROUND(I286*H286,2)</f>
        <v>0</v>
      </c>
      <c r="BL286" s="16" t="s">
        <v>135</v>
      </c>
      <c r="BM286" s="142" t="s">
        <v>871</v>
      </c>
    </row>
    <row r="287" spans="2:65" s="1" customFormat="1" ht="39">
      <c r="B287" s="31"/>
      <c r="D287" s="144" t="s">
        <v>137</v>
      </c>
      <c r="F287" s="145" t="s">
        <v>872</v>
      </c>
      <c r="I287" s="146"/>
      <c r="L287" s="31"/>
      <c r="M287" s="147"/>
      <c r="T287" s="55"/>
      <c r="AT287" s="16" t="s">
        <v>137</v>
      </c>
      <c r="AU287" s="16" t="s">
        <v>90</v>
      </c>
    </row>
    <row r="288" spans="2:65" s="12" customFormat="1" ht="11.25">
      <c r="B288" s="148"/>
      <c r="D288" s="144" t="s">
        <v>139</v>
      </c>
      <c r="E288" s="149" t="s">
        <v>1</v>
      </c>
      <c r="F288" s="150" t="s">
        <v>873</v>
      </c>
      <c r="H288" s="149" t="s">
        <v>1</v>
      </c>
      <c r="I288" s="151"/>
      <c r="L288" s="148"/>
      <c r="M288" s="152"/>
      <c r="T288" s="153"/>
      <c r="AT288" s="149" t="s">
        <v>139</v>
      </c>
      <c r="AU288" s="149" t="s">
        <v>90</v>
      </c>
      <c r="AV288" s="12" t="s">
        <v>88</v>
      </c>
      <c r="AW288" s="12" t="s">
        <v>36</v>
      </c>
      <c r="AX288" s="12" t="s">
        <v>80</v>
      </c>
      <c r="AY288" s="149" t="s">
        <v>128</v>
      </c>
    </row>
    <row r="289" spans="2:65" s="12" customFormat="1" ht="11.25">
      <c r="B289" s="148"/>
      <c r="D289" s="144" t="s">
        <v>139</v>
      </c>
      <c r="E289" s="149" t="s">
        <v>1</v>
      </c>
      <c r="F289" s="150" t="s">
        <v>817</v>
      </c>
      <c r="H289" s="149" t="s">
        <v>1</v>
      </c>
      <c r="I289" s="151"/>
      <c r="L289" s="148"/>
      <c r="M289" s="152"/>
      <c r="T289" s="153"/>
      <c r="AT289" s="149" t="s">
        <v>139</v>
      </c>
      <c r="AU289" s="149" t="s">
        <v>90</v>
      </c>
      <c r="AV289" s="12" t="s">
        <v>88</v>
      </c>
      <c r="AW289" s="12" t="s">
        <v>36</v>
      </c>
      <c r="AX289" s="12" t="s">
        <v>80</v>
      </c>
      <c r="AY289" s="149" t="s">
        <v>128</v>
      </c>
    </row>
    <row r="290" spans="2:65" s="13" customFormat="1" ht="11.25">
      <c r="B290" s="154"/>
      <c r="D290" s="144" t="s">
        <v>139</v>
      </c>
      <c r="E290" s="155" t="s">
        <v>1</v>
      </c>
      <c r="F290" s="156" t="s">
        <v>874</v>
      </c>
      <c r="H290" s="157">
        <v>40.590000000000003</v>
      </c>
      <c r="I290" s="158"/>
      <c r="L290" s="154"/>
      <c r="M290" s="159"/>
      <c r="T290" s="160"/>
      <c r="AT290" s="155" t="s">
        <v>139</v>
      </c>
      <c r="AU290" s="155" t="s">
        <v>90</v>
      </c>
      <c r="AV290" s="13" t="s">
        <v>90</v>
      </c>
      <c r="AW290" s="13" t="s">
        <v>36</v>
      </c>
      <c r="AX290" s="13" t="s">
        <v>80</v>
      </c>
      <c r="AY290" s="155" t="s">
        <v>128</v>
      </c>
    </row>
    <row r="291" spans="2:65" s="12" customFormat="1" ht="11.25">
      <c r="B291" s="148"/>
      <c r="D291" s="144" t="s">
        <v>139</v>
      </c>
      <c r="E291" s="149" t="s">
        <v>1</v>
      </c>
      <c r="F291" s="150" t="s">
        <v>787</v>
      </c>
      <c r="H291" s="149" t="s">
        <v>1</v>
      </c>
      <c r="I291" s="151"/>
      <c r="L291" s="148"/>
      <c r="M291" s="152"/>
      <c r="T291" s="153"/>
      <c r="AT291" s="149" t="s">
        <v>139</v>
      </c>
      <c r="AU291" s="149" t="s">
        <v>90</v>
      </c>
      <c r="AV291" s="12" t="s">
        <v>88</v>
      </c>
      <c r="AW291" s="12" t="s">
        <v>36</v>
      </c>
      <c r="AX291" s="12" t="s">
        <v>80</v>
      </c>
      <c r="AY291" s="149" t="s">
        <v>128</v>
      </c>
    </row>
    <row r="292" spans="2:65" s="13" customFormat="1" ht="11.25">
      <c r="B292" s="154"/>
      <c r="D292" s="144" t="s">
        <v>139</v>
      </c>
      <c r="E292" s="155" t="s">
        <v>1</v>
      </c>
      <c r="F292" s="156" t="s">
        <v>875</v>
      </c>
      <c r="H292" s="157">
        <v>16.559999999999999</v>
      </c>
      <c r="I292" s="158"/>
      <c r="L292" s="154"/>
      <c r="M292" s="159"/>
      <c r="T292" s="160"/>
      <c r="AT292" s="155" t="s">
        <v>139</v>
      </c>
      <c r="AU292" s="155" t="s">
        <v>90</v>
      </c>
      <c r="AV292" s="13" t="s">
        <v>90</v>
      </c>
      <c r="AW292" s="13" t="s">
        <v>36</v>
      </c>
      <c r="AX292" s="13" t="s">
        <v>80</v>
      </c>
      <c r="AY292" s="155" t="s">
        <v>128</v>
      </c>
    </row>
    <row r="293" spans="2:65" s="14" customFormat="1" ht="11.25">
      <c r="B293" s="161"/>
      <c r="D293" s="144" t="s">
        <v>139</v>
      </c>
      <c r="E293" s="162" t="s">
        <v>1</v>
      </c>
      <c r="F293" s="163" t="s">
        <v>149</v>
      </c>
      <c r="H293" s="164">
        <v>57.150000000000006</v>
      </c>
      <c r="I293" s="165"/>
      <c r="L293" s="161"/>
      <c r="M293" s="166"/>
      <c r="T293" s="167"/>
      <c r="AT293" s="162" t="s">
        <v>139</v>
      </c>
      <c r="AU293" s="162" t="s">
        <v>90</v>
      </c>
      <c r="AV293" s="14" t="s">
        <v>135</v>
      </c>
      <c r="AW293" s="14" t="s">
        <v>36</v>
      </c>
      <c r="AX293" s="14" t="s">
        <v>88</v>
      </c>
      <c r="AY293" s="162" t="s">
        <v>128</v>
      </c>
    </row>
    <row r="294" spans="2:65" s="1" customFormat="1" ht="16.5" customHeight="1">
      <c r="B294" s="31"/>
      <c r="C294" s="168" t="s">
        <v>330</v>
      </c>
      <c r="D294" s="168" t="s">
        <v>305</v>
      </c>
      <c r="E294" s="169" t="s">
        <v>319</v>
      </c>
      <c r="F294" s="170" t="s">
        <v>320</v>
      </c>
      <c r="G294" s="171" t="s">
        <v>291</v>
      </c>
      <c r="H294" s="172">
        <v>114.3</v>
      </c>
      <c r="I294" s="173"/>
      <c r="J294" s="174">
        <f>ROUND(I294*H294,2)</f>
        <v>0</v>
      </c>
      <c r="K294" s="170" t="s">
        <v>134</v>
      </c>
      <c r="L294" s="175"/>
      <c r="M294" s="176" t="s">
        <v>1</v>
      </c>
      <c r="N294" s="177" t="s">
        <v>45</v>
      </c>
      <c r="P294" s="140">
        <f>O294*H294</f>
        <v>0</v>
      </c>
      <c r="Q294" s="140">
        <v>1</v>
      </c>
      <c r="R294" s="140">
        <f>Q294*H294</f>
        <v>114.3</v>
      </c>
      <c r="S294" s="140">
        <v>0</v>
      </c>
      <c r="T294" s="141">
        <f>S294*H294</f>
        <v>0</v>
      </c>
      <c r="AR294" s="142" t="s">
        <v>190</v>
      </c>
      <c r="AT294" s="142" t="s">
        <v>305</v>
      </c>
      <c r="AU294" s="142" t="s">
        <v>90</v>
      </c>
      <c r="AY294" s="16" t="s">
        <v>128</v>
      </c>
      <c r="BE294" s="143">
        <f>IF(N294="základní",J294,0)</f>
        <v>0</v>
      </c>
      <c r="BF294" s="143">
        <f>IF(N294="snížená",J294,0)</f>
        <v>0</v>
      </c>
      <c r="BG294" s="143">
        <f>IF(N294="zákl. přenesená",J294,0)</f>
        <v>0</v>
      </c>
      <c r="BH294" s="143">
        <f>IF(N294="sníž. přenesená",J294,0)</f>
        <v>0</v>
      </c>
      <c r="BI294" s="143">
        <f>IF(N294="nulová",J294,0)</f>
        <v>0</v>
      </c>
      <c r="BJ294" s="16" t="s">
        <v>88</v>
      </c>
      <c r="BK294" s="143">
        <f>ROUND(I294*H294,2)</f>
        <v>0</v>
      </c>
      <c r="BL294" s="16" t="s">
        <v>135</v>
      </c>
      <c r="BM294" s="142" t="s">
        <v>876</v>
      </c>
    </row>
    <row r="295" spans="2:65" s="1" customFormat="1" ht="11.25">
      <c r="B295" s="31"/>
      <c r="D295" s="144" t="s">
        <v>137</v>
      </c>
      <c r="F295" s="145" t="s">
        <v>320</v>
      </c>
      <c r="I295" s="146"/>
      <c r="L295" s="31"/>
      <c r="M295" s="147"/>
      <c r="T295" s="55"/>
      <c r="AT295" s="16" t="s">
        <v>137</v>
      </c>
      <c r="AU295" s="16" t="s">
        <v>90</v>
      </c>
    </row>
    <row r="296" spans="2:65" s="13" customFormat="1" ht="11.25">
      <c r="B296" s="154"/>
      <c r="D296" s="144" t="s">
        <v>139</v>
      </c>
      <c r="F296" s="156" t="s">
        <v>877</v>
      </c>
      <c r="H296" s="157">
        <v>114.3</v>
      </c>
      <c r="I296" s="158"/>
      <c r="L296" s="154"/>
      <c r="M296" s="159"/>
      <c r="T296" s="160"/>
      <c r="AT296" s="155" t="s">
        <v>139</v>
      </c>
      <c r="AU296" s="155" t="s">
        <v>90</v>
      </c>
      <c r="AV296" s="13" t="s">
        <v>90</v>
      </c>
      <c r="AW296" s="13" t="s">
        <v>4</v>
      </c>
      <c r="AX296" s="13" t="s">
        <v>88</v>
      </c>
      <c r="AY296" s="155" t="s">
        <v>128</v>
      </c>
    </row>
    <row r="297" spans="2:65" s="1" customFormat="1" ht="33" customHeight="1">
      <c r="B297" s="31"/>
      <c r="C297" s="168" t="s">
        <v>338</v>
      </c>
      <c r="D297" s="168" t="s">
        <v>305</v>
      </c>
      <c r="E297" s="169" t="s">
        <v>324</v>
      </c>
      <c r="F297" s="170" t="s">
        <v>325</v>
      </c>
      <c r="G297" s="171" t="s">
        <v>170</v>
      </c>
      <c r="H297" s="172">
        <v>10</v>
      </c>
      <c r="I297" s="173"/>
      <c r="J297" s="174">
        <f>ROUND(I297*H297,2)</f>
        <v>0</v>
      </c>
      <c r="K297" s="170" t="s">
        <v>134</v>
      </c>
      <c r="L297" s="175"/>
      <c r="M297" s="176" t="s">
        <v>1</v>
      </c>
      <c r="N297" s="177" t="s">
        <v>45</v>
      </c>
      <c r="P297" s="140">
        <f>O297*H297</f>
        <v>0</v>
      </c>
      <c r="Q297" s="140">
        <v>6.8999999999999997E-4</v>
      </c>
      <c r="R297" s="140">
        <f>Q297*H297</f>
        <v>6.8999999999999999E-3</v>
      </c>
      <c r="S297" s="140">
        <v>0</v>
      </c>
      <c r="T297" s="141">
        <f>S297*H297</f>
        <v>0</v>
      </c>
      <c r="AR297" s="142" t="s">
        <v>190</v>
      </c>
      <c r="AT297" s="142" t="s">
        <v>305</v>
      </c>
      <c r="AU297" s="142" t="s">
        <v>90</v>
      </c>
      <c r="AY297" s="16" t="s">
        <v>128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6" t="s">
        <v>88</v>
      </c>
      <c r="BK297" s="143">
        <f>ROUND(I297*H297,2)</f>
        <v>0</v>
      </c>
      <c r="BL297" s="16" t="s">
        <v>135</v>
      </c>
      <c r="BM297" s="142" t="s">
        <v>878</v>
      </c>
    </row>
    <row r="298" spans="2:65" s="1" customFormat="1" ht="19.5">
      <c r="B298" s="31"/>
      <c r="D298" s="144" t="s">
        <v>137</v>
      </c>
      <c r="F298" s="145" t="s">
        <v>325</v>
      </c>
      <c r="I298" s="146"/>
      <c r="L298" s="31"/>
      <c r="M298" s="147"/>
      <c r="T298" s="55"/>
      <c r="AT298" s="16" t="s">
        <v>137</v>
      </c>
      <c r="AU298" s="16" t="s">
        <v>90</v>
      </c>
    </row>
    <row r="299" spans="2:65" s="12" customFormat="1" ht="11.25">
      <c r="B299" s="148"/>
      <c r="D299" s="144" t="s">
        <v>139</v>
      </c>
      <c r="E299" s="149" t="s">
        <v>1</v>
      </c>
      <c r="F299" s="150" t="s">
        <v>879</v>
      </c>
      <c r="H299" s="149" t="s">
        <v>1</v>
      </c>
      <c r="I299" s="151"/>
      <c r="L299" s="148"/>
      <c r="M299" s="152"/>
      <c r="T299" s="153"/>
      <c r="AT299" s="149" t="s">
        <v>139</v>
      </c>
      <c r="AU299" s="149" t="s">
        <v>90</v>
      </c>
      <c r="AV299" s="12" t="s">
        <v>88</v>
      </c>
      <c r="AW299" s="12" t="s">
        <v>36</v>
      </c>
      <c r="AX299" s="12" t="s">
        <v>80</v>
      </c>
      <c r="AY299" s="149" t="s">
        <v>128</v>
      </c>
    </row>
    <row r="300" spans="2:65" s="12" customFormat="1" ht="11.25">
      <c r="B300" s="148"/>
      <c r="D300" s="144" t="s">
        <v>139</v>
      </c>
      <c r="E300" s="149" t="s">
        <v>1</v>
      </c>
      <c r="F300" s="150" t="s">
        <v>787</v>
      </c>
      <c r="H300" s="149" t="s">
        <v>1</v>
      </c>
      <c r="I300" s="151"/>
      <c r="L300" s="148"/>
      <c r="M300" s="152"/>
      <c r="T300" s="153"/>
      <c r="AT300" s="149" t="s">
        <v>139</v>
      </c>
      <c r="AU300" s="149" t="s">
        <v>90</v>
      </c>
      <c r="AV300" s="12" t="s">
        <v>88</v>
      </c>
      <c r="AW300" s="12" t="s">
        <v>36</v>
      </c>
      <c r="AX300" s="12" t="s">
        <v>80</v>
      </c>
      <c r="AY300" s="149" t="s">
        <v>128</v>
      </c>
    </row>
    <row r="301" spans="2:65" s="13" customFormat="1" ht="11.25">
      <c r="B301" s="154"/>
      <c r="D301" s="144" t="s">
        <v>139</v>
      </c>
      <c r="E301" s="155" t="s">
        <v>1</v>
      </c>
      <c r="F301" s="156" t="s">
        <v>880</v>
      </c>
      <c r="H301" s="157">
        <v>10</v>
      </c>
      <c r="I301" s="158"/>
      <c r="L301" s="154"/>
      <c r="M301" s="159"/>
      <c r="T301" s="160"/>
      <c r="AT301" s="155" t="s">
        <v>139</v>
      </c>
      <c r="AU301" s="155" t="s">
        <v>90</v>
      </c>
      <c r="AV301" s="13" t="s">
        <v>90</v>
      </c>
      <c r="AW301" s="13" t="s">
        <v>36</v>
      </c>
      <c r="AX301" s="13" t="s">
        <v>80</v>
      </c>
      <c r="AY301" s="155" t="s">
        <v>128</v>
      </c>
    </row>
    <row r="302" spans="2:65" s="14" customFormat="1" ht="11.25">
      <c r="B302" s="161"/>
      <c r="D302" s="144" t="s">
        <v>139</v>
      </c>
      <c r="E302" s="162" t="s">
        <v>1</v>
      </c>
      <c r="F302" s="163" t="s">
        <v>149</v>
      </c>
      <c r="H302" s="164">
        <v>10</v>
      </c>
      <c r="I302" s="165"/>
      <c r="L302" s="161"/>
      <c r="M302" s="166"/>
      <c r="T302" s="167"/>
      <c r="AT302" s="162" t="s">
        <v>139</v>
      </c>
      <c r="AU302" s="162" t="s">
        <v>90</v>
      </c>
      <c r="AV302" s="14" t="s">
        <v>135</v>
      </c>
      <c r="AW302" s="14" t="s">
        <v>36</v>
      </c>
      <c r="AX302" s="14" t="s">
        <v>88</v>
      </c>
      <c r="AY302" s="162" t="s">
        <v>128</v>
      </c>
    </row>
    <row r="303" spans="2:65" s="11" customFormat="1" ht="22.9" customHeight="1">
      <c r="B303" s="119"/>
      <c r="D303" s="120" t="s">
        <v>79</v>
      </c>
      <c r="E303" s="129" t="s">
        <v>90</v>
      </c>
      <c r="F303" s="129" t="s">
        <v>329</v>
      </c>
      <c r="I303" s="122"/>
      <c r="J303" s="130">
        <f>BK303</f>
        <v>0</v>
      </c>
      <c r="L303" s="119"/>
      <c r="M303" s="124"/>
      <c r="P303" s="125">
        <f>SUM(P304:P308)</f>
        <v>0</v>
      </c>
      <c r="R303" s="125">
        <f>SUM(R304:R308)</f>
        <v>25.176870000000001</v>
      </c>
      <c r="T303" s="126">
        <f>SUM(T304:T308)</f>
        <v>0</v>
      </c>
      <c r="AR303" s="120" t="s">
        <v>88</v>
      </c>
      <c r="AT303" s="127" t="s">
        <v>79</v>
      </c>
      <c r="AU303" s="127" t="s">
        <v>88</v>
      </c>
      <c r="AY303" s="120" t="s">
        <v>128</v>
      </c>
      <c r="BK303" s="128">
        <f>SUM(BK304:BK308)</f>
        <v>0</v>
      </c>
    </row>
    <row r="304" spans="2:65" s="1" customFormat="1" ht="37.9" customHeight="1">
      <c r="B304" s="31"/>
      <c r="C304" s="131" t="s">
        <v>351</v>
      </c>
      <c r="D304" s="131" t="s">
        <v>130</v>
      </c>
      <c r="E304" s="132" t="s">
        <v>881</v>
      </c>
      <c r="F304" s="133" t="s">
        <v>882</v>
      </c>
      <c r="G304" s="134" t="s">
        <v>170</v>
      </c>
      <c r="H304" s="135">
        <v>123</v>
      </c>
      <c r="I304" s="136"/>
      <c r="J304" s="137">
        <f>ROUND(I304*H304,2)</f>
        <v>0</v>
      </c>
      <c r="K304" s="133" t="s">
        <v>134</v>
      </c>
      <c r="L304" s="31"/>
      <c r="M304" s="138" t="s">
        <v>1</v>
      </c>
      <c r="N304" s="139" t="s">
        <v>45</v>
      </c>
      <c r="P304" s="140">
        <f>O304*H304</f>
        <v>0</v>
      </c>
      <c r="Q304" s="140">
        <v>0.20469000000000001</v>
      </c>
      <c r="R304" s="140">
        <f>Q304*H304</f>
        <v>25.176870000000001</v>
      </c>
      <c r="S304" s="140">
        <v>0</v>
      </c>
      <c r="T304" s="141">
        <f>S304*H304</f>
        <v>0</v>
      </c>
      <c r="AR304" s="142" t="s">
        <v>135</v>
      </c>
      <c r="AT304" s="142" t="s">
        <v>130</v>
      </c>
      <c r="AU304" s="142" t="s">
        <v>90</v>
      </c>
      <c r="AY304" s="16" t="s">
        <v>128</v>
      </c>
      <c r="BE304" s="143">
        <f>IF(N304="základní",J304,0)</f>
        <v>0</v>
      </c>
      <c r="BF304" s="143">
        <f>IF(N304="snížená",J304,0)</f>
        <v>0</v>
      </c>
      <c r="BG304" s="143">
        <f>IF(N304="zákl. přenesená",J304,0)</f>
        <v>0</v>
      </c>
      <c r="BH304" s="143">
        <f>IF(N304="sníž. přenesená",J304,0)</f>
        <v>0</v>
      </c>
      <c r="BI304" s="143">
        <f>IF(N304="nulová",J304,0)</f>
        <v>0</v>
      </c>
      <c r="BJ304" s="16" t="s">
        <v>88</v>
      </c>
      <c r="BK304" s="143">
        <f>ROUND(I304*H304,2)</f>
        <v>0</v>
      </c>
      <c r="BL304" s="16" t="s">
        <v>135</v>
      </c>
      <c r="BM304" s="142" t="s">
        <v>883</v>
      </c>
    </row>
    <row r="305" spans="2:65" s="1" customFormat="1" ht="39">
      <c r="B305" s="31"/>
      <c r="D305" s="144" t="s">
        <v>137</v>
      </c>
      <c r="F305" s="145" t="s">
        <v>884</v>
      </c>
      <c r="I305" s="146"/>
      <c r="L305" s="31"/>
      <c r="M305" s="147"/>
      <c r="T305" s="55"/>
      <c r="AT305" s="16" t="s">
        <v>137</v>
      </c>
      <c r="AU305" s="16" t="s">
        <v>90</v>
      </c>
    </row>
    <row r="306" spans="2:65" s="12" customFormat="1" ht="11.25">
      <c r="B306" s="148"/>
      <c r="D306" s="144" t="s">
        <v>139</v>
      </c>
      <c r="E306" s="149" t="s">
        <v>1</v>
      </c>
      <c r="F306" s="150" t="s">
        <v>885</v>
      </c>
      <c r="H306" s="149" t="s">
        <v>1</v>
      </c>
      <c r="I306" s="151"/>
      <c r="L306" s="148"/>
      <c r="M306" s="152"/>
      <c r="T306" s="153"/>
      <c r="AT306" s="149" t="s">
        <v>139</v>
      </c>
      <c r="AU306" s="149" t="s">
        <v>90</v>
      </c>
      <c r="AV306" s="12" t="s">
        <v>88</v>
      </c>
      <c r="AW306" s="12" t="s">
        <v>36</v>
      </c>
      <c r="AX306" s="12" t="s">
        <v>80</v>
      </c>
      <c r="AY306" s="149" t="s">
        <v>128</v>
      </c>
    </row>
    <row r="307" spans="2:65" s="12" customFormat="1" ht="11.25">
      <c r="B307" s="148"/>
      <c r="D307" s="144" t="s">
        <v>139</v>
      </c>
      <c r="E307" s="149" t="s">
        <v>1</v>
      </c>
      <c r="F307" s="150" t="s">
        <v>817</v>
      </c>
      <c r="H307" s="149" t="s">
        <v>1</v>
      </c>
      <c r="I307" s="151"/>
      <c r="L307" s="148"/>
      <c r="M307" s="152"/>
      <c r="T307" s="153"/>
      <c r="AT307" s="149" t="s">
        <v>139</v>
      </c>
      <c r="AU307" s="149" t="s">
        <v>90</v>
      </c>
      <c r="AV307" s="12" t="s">
        <v>88</v>
      </c>
      <c r="AW307" s="12" t="s">
        <v>36</v>
      </c>
      <c r="AX307" s="12" t="s">
        <v>80</v>
      </c>
      <c r="AY307" s="149" t="s">
        <v>128</v>
      </c>
    </row>
    <row r="308" spans="2:65" s="13" customFormat="1" ht="11.25">
      <c r="B308" s="154"/>
      <c r="D308" s="144" t="s">
        <v>139</v>
      </c>
      <c r="E308" s="155" t="s">
        <v>1</v>
      </c>
      <c r="F308" s="156" t="s">
        <v>803</v>
      </c>
      <c r="H308" s="157">
        <v>123</v>
      </c>
      <c r="I308" s="158"/>
      <c r="L308" s="154"/>
      <c r="M308" s="159"/>
      <c r="T308" s="160"/>
      <c r="AT308" s="155" t="s">
        <v>139</v>
      </c>
      <c r="AU308" s="155" t="s">
        <v>90</v>
      </c>
      <c r="AV308" s="13" t="s">
        <v>90</v>
      </c>
      <c r="AW308" s="13" t="s">
        <v>36</v>
      </c>
      <c r="AX308" s="13" t="s">
        <v>88</v>
      </c>
      <c r="AY308" s="155" t="s">
        <v>128</v>
      </c>
    </row>
    <row r="309" spans="2:65" s="11" customFormat="1" ht="22.9" customHeight="1">
      <c r="B309" s="119"/>
      <c r="D309" s="120" t="s">
        <v>79</v>
      </c>
      <c r="E309" s="129" t="s">
        <v>135</v>
      </c>
      <c r="F309" s="129" t="s">
        <v>361</v>
      </c>
      <c r="I309" s="122"/>
      <c r="J309" s="130">
        <f>BK309</f>
        <v>0</v>
      </c>
      <c r="L309" s="119"/>
      <c r="M309" s="124"/>
      <c r="P309" s="125">
        <f>SUM(P310:P333)</f>
        <v>0</v>
      </c>
      <c r="R309" s="125">
        <f>SUM(R310:R333)</f>
        <v>2.0575800000000002E-2</v>
      </c>
      <c r="T309" s="126">
        <f>SUM(T310:T333)</f>
        <v>0</v>
      </c>
      <c r="AR309" s="120" t="s">
        <v>88</v>
      </c>
      <c r="AT309" s="127" t="s">
        <v>79</v>
      </c>
      <c r="AU309" s="127" t="s">
        <v>88</v>
      </c>
      <c r="AY309" s="120" t="s">
        <v>128</v>
      </c>
      <c r="BK309" s="128">
        <f>SUM(BK310:BK333)</f>
        <v>0</v>
      </c>
    </row>
    <row r="310" spans="2:65" s="1" customFormat="1" ht="16.5" customHeight="1">
      <c r="B310" s="31"/>
      <c r="C310" s="131" t="s">
        <v>355</v>
      </c>
      <c r="D310" s="131" t="s">
        <v>130</v>
      </c>
      <c r="E310" s="132" t="s">
        <v>886</v>
      </c>
      <c r="F310" s="133" t="s">
        <v>887</v>
      </c>
      <c r="G310" s="134" t="s">
        <v>242</v>
      </c>
      <c r="H310" s="135">
        <v>19.05</v>
      </c>
      <c r="I310" s="136"/>
      <c r="J310" s="137">
        <f>ROUND(I310*H310,2)</f>
        <v>0</v>
      </c>
      <c r="K310" s="133" t="s">
        <v>134</v>
      </c>
      <c r="L310" s="31"/>
      <c r="M310" s="138" t="s">
        <v>1</v>
      </c>
      <c r="N310" s="139" t="s">
        <v>45</v>
      </c>
      <c r="P310" s="140">
        <f>O310*H310</f>
        <v>0</v>
      </c>
      <c r="Q310" s="140">
        <v>0</v>
      </c>
      <c r="R310" s="140">
        <f>Q310*H310</f>
        <v>0</v>
      </c>
      <c r="S310" s="140">
        <v>0</v>
      </c>
      <c r="T310" s="141">
        <f>S310*H310</f>
        <v>0</v>
      </c>
      <c r="AR310" s="142" t="s">
        <v>135</v>
      </c>
      <c r="AT310" s="142" t="s">
        <v>130</v>
      </c>
      <c r="AU310" s="142" t="s">
        <v>90</v>
      </c>
      <c r="AY310" s="16" t="s">
        <v>128</v>
      </c>
      <c r="BE310" s="143">
        <f>IF(N310="základní",J310,0)</f>
        <v>0</v>
      </c>
      <c r="BF310" s="143">
        <f>IF(N310="snížená",J310,0)</f>
        <v>0</v>
      </c>
      <c r="BG310" s="143">
        <f>IF(N310="zákl. přenesená",J310,0)</f>
        <v>0</v>
      </c>
      <c r="BH310" s="143">
        <f>IF(N310="sníž. přenesená",J310,0)</f>
        <v>0</v>
      </c>
      <c r="BI310" s="143">
        <f>IF(N310="nulová",J310,0)</f>
        <v>0</v>
      </c>
      <c r="BJ310" s="16" t="s">
        <v>88</v>
      </c>
      <c r="BK310" s="143">
        <f>ROUND(I310*H310,2)</f>
        <v>0</v>
      </c>
      <c r="BL310" s="16" t="s">
        <v>135</v>
      </c>
      <c r="BM310" s="142" t="s">
        <v>888</v>
      </c>
    </row>
    <row r="311" spans="2:65" s="1" customFormat="1" ht="19.5">
      <c r="B311" s="31"/>
      <c r="D311" s="144" t="s">
        <v>137</v>
      </c>
      <c r="F311" s="145" t="s">
        <v>889</v>
      </c>
      <c r="I311" s="146"/>
      <c r="L311" s="31"/>
      <c r="M311" s="147"/>
      <c r="T311" s="55"/>
      <c r="AT311" s="16" t="s">
        <v>137</v>
      </c>
      <c r="AU311" s="16" t="s">
        <v>90</v>
      </c>
    </row>
    <row r="312" spans="2:65" s="12" customFormat="1" ht="11.25">
      <c r="B312" s="148"/>
      <c r="D312" s="144" t="s">
        <v>139</v>
      </c>
      <c r="E312" s="149" t="s">
        <v>1</v>
      </c>
      <c r="F312" s="150" t="s">
        <v>873</v>
      </c>
      <c r="H312" s="149" t="s">
        <v>1</v>
      </c>
      <c r="I312" s="151"/>
      <c r="L312" s="148"/>
      <c r="M312" s="152"/>
      <c r="T312" s="153"/>
      <c r="AT312" s="149" t="s">
        <v>139</v>
      </c>
      <c r="AU312" s="149" t="s">
        <v>90</v>
      </c>
      <c r="AV312" s="12" t="s">
        <v>88</v>
      </c>
      <c r="AW312" s="12" t="s">
        <v>36</v>
      </c>
      <c r="AX312" s="12" t="s">
        <v>80</v>
      </c>
      <c r="AY312" s="149" t="s">
        <v>128</v>
      </c>
    </row>
    <row r="313" spans="2:65" s="12" customFormat="1" ht="11.25">
      <c r="B313" s="148"/>
      <c r="D313" s="144" t="s">
        <v>139</v>
      </c>
      <c r="E313" s="149" t="s">
        <v>1</v>
      </c>
      <c r="F313" s="150" t="s">
        <v>817</v>
      </c>
      <c r="H313" s="149" t="s">
        <v>1</v>
      </c>
      <c r="I313" s="151"/>
      <c r="L313" s="148"/>
      <c r="M313" s="152"/>
      <c r="T313" s="153"/>
      <c r="AT313" s="149" t="s">
        <v>139</v>
      </c>
      <c r="AU313" s="149" t="s">
        <v>90</v>
      </c>
      <c r="AV313" s="12" t="s">
        <v>88</v>
      </c>
      <c r="AW313" s="12" t="s">
        <v>36</v>
      </c>
      <c r="AX313" s="12" t="s">
        <v>80</v>
      </c>
      <c r="AY313" s="149" t="s">
        <v>128</v>
      </c>
    </row>
    <row r="314" spans="2:65" s="13" customFormat="1" ht="11.25">
      <c r="B314" s="154"/>
      <c r="D314" s="144" t="s">
        <v>139</v>
      </c>
      <c r="E314" s="155" t="s">
        <v>1</v>
      </c>
      <c r="F314" s="156" t="s">
        <v>890</v>
      </c>
      <c r="H314" s="157">
        <v>13.53</v>
      </c>
      <c r="I314" s="158"/>
      <c r="L314" s="154"/>
      <c r="M314" s="159"/>
      <c r="T314" s="160"/>
      <c r="AT314" s="155" t="s">
        <v>139</v>
      </c>
      <c r="AU314" s="155" t="s">
        <v>90</v>
      </c>
      <c r="AV314" s="13" t="s">
        <v>90</v>
      </c>
      <c r="AW314" s="13" t="s">
        <v>36</v>
      </c>
      <c r="AX314" s="13" t="s">
        <v>80</v>
      </c>
      <c r="AY314" s="155" t="s">
        <v>128</v>
      </c>
    </row>
    <row r="315" spans="2:65" s="12" customFormat="1" ht="11.25">
      <c r="B315" s="148"/>
      <c r="D315" s="144" t="s">
        <v>139</v>
      </c>
      <c r="E315" s="149" t="s">
        <v>1</v>
      </c>
      <c r="F315" s="150" t="s">
        <v>787</v>
      </c>
      <c r="H315" s="149" t="s">
        <v>1</v>
      </c>
      <c r="I315" s="151"/>
      <c r="L315" s="148"/>
      <c r="M315" s="152"/>
      <c r="T315" s="153"/>
      <c r="AT315" s="149" t="s">
        <v>139</v>
      </c>
      <c r="AU315" s="149" t="s">
        <v>90</v>
      </c>
      <c r="AV315" s="12" t="s">
        <v>88</v>
      </c>
      <c r="AW315" s="12" t="s">
        <v>36</v>
      </c>
      <c r="AX315" s="12" t="s">
        <v>80</v>
      </c>
      <c r="AY315" s="149" t="s">
        <v>128</v>
      </c>
    </row>
    <row r="316" spans="2:65" s="13" customFormat="1" ht="11.25">
      <c r="B316" s="154"/>
      <c r="D316" s="144" t="s">
        <v>139</v>
      </c>
      <c r="E316" s="155" t="s">
        <v>1</v>
      </c>
      <c r="F316" s="156" t="s">
        <v>891</v>
      </c>
      <c r="H316" s="157">
        <v>5.52</v>
      </c>
      <c r="I316" s="158"/>
      <c r="L316" s="154"/>
      <c r="M316" s="159"/>
      <c r="T316" s="160"/>
      <c r="AT316" s="155" t="s">
        <v>139</v>
      </c>
      <c r="AU316" s="155" t="s">
        <v>90</v>
      </c>
      <c r="AV316" s="13" t="s">
        <v>90</v>
      </c>
      <c r="AW316" s="13" t="s">
        <v>36</v>
      </c>
      <c r="AX316" s="13" t="s">
        <v>80</v>
      </c>
      <c r="AY316" s="155" t="s">
        <v>128</v>
      </c>
    </row>
    <row r="317" spans="2:65" s="14" customFormat="1" ht="11.25">
      <c r="B317" s="161"/>
      <c r="D317" s="144" t="s">
        <v>139</v>
      </c>
      <c r="E317" s="162" t="s">
        <v>1</v>
      </c>
      <c r="F317" s="163" t="s">
        <v>149</v>
      </c>
      <c r="H317" s="164">
        <v>19.049999999999997</v>
      </c>
      <c r="I317" s="165"/>
      <c r="L317" s="161"/>
      <c r="M317" s="166"/>
      <c r="T317" s="167"/>
      <c r="AT317" s="162" t="s">
        <v>139</v>
      </c>
      <c r="AU317" s="162" t="s">
        <v>90</v>
      </c>
      <c r="AV317" s="14" t="s">
        <v>135</v>
      </c>
      <c r="AW317" s="14" t="s">
        <v>36</v>
      </c>
      <c r="AX317" s="14" t="s">
        <v>88</v>
      </c>
      <c r="AY317" s="162" t="s">
        <v>128</v>
      </c>
    </row>
    <row r="318" spans="2:65" s="1" customFormat="1" ht="24.2" customHeight="1">
      <c r="B318" s="31"/>
      <c r="C318" s="131" t="s">
        <v>362</v>
      </c>
      <c r="D318" s="131" t="s">
        <v>130</v>
      </c>
      <c r="E318" s="132" t="s">
        <v>892</v>
      </c>
      <c r="F318" s="133" t="s">
        <v>893</v>
      </c>
      <c r="G318" s="134" t="s">
        <v>242</v>
      </c>
      <c r="H318" s="135">
        <v>0.29499999999999998</v>
      </c>
      <c r="I318" s="136"/>
      <c r="J318" s="137">
        <f>ROUND(I318*H318,2)</f>
        <v>0</v>
      </c>
      <c r="K318" s="133" t="s">
        <v>134</v>
      </c>
      <c r="L318" s="31"/>
      <c r="M318" s="138" t="s">
        <v>1</v>
      </c>
      <c r="N318" s="139" t="s">
        <v>45</v>
      </c>
      <c r="P318" s="140">
        <f>O318*H318</f>
        <v>0</v>
      </c>
      <c r="Q318" s="140">
        <v>0</v>
      </c>
      <c r="R318" s="140">
        <f>Q318*H318</f>
        <v>0</v>
      </c>
      <c r="S318" s="140">
        <v>0</v>
      </c>
      <c r="T318" s="141">
        <f>S318*H318</f>
        <v>0</v>
      </c>
      <c r="AR318" s="142" t="s">
        <v>135</v>
      </c>
      <c r="AT318" s="142" t="s">
        <v>130</v>
      </c>
      <c r="AU318" s="142" t="s">
        <v>90</v>
      </c>
      <c r="AY318" s="16" t="s">
        <v>128</v>
      </c>
      <c r="BE318" s="143">
        <f>IF(N318="základní",J318,0)</f>
        <v>0</v>
      </c>
      <c r="BF318" s="143">
        <f>IF(N318="snížená",J318,0)</f>
        <v>0</v>
      </c>
      <c r="BG318" s="143">
        <f>IF(N318="zákl. přenesená",J318,0)</f>
        <v>0</v>
      </c>
      <c r="BH318" s="143">
        <f>IF(N318="sníž. přenesená",J318,0)</f>
        <v>0</v>
      </c>
      <c r="BI318" s="143">
        <f>IF(N318="nulová",J318,0)</f>
        <v>0</v>
      </c>
      <c r="BJ318" s="16" t="s">
        <v>88</v>
      </c>
      <c r="BK318" s="143">
        <f>ROUND(I318*H318,2)</f>
        <v>0</v>
      </c>
      <c r="BL318" s="16" t="s">
        <v>135</v>
      </c>
      <c r="BM318" s="142" t="s">
        <v>894</v>
      </c>
    </row>
    <row r="319" spans="2:65" s="1" customFormat="1" ht="19.5">
      <c r="B319" s="31"/>
      <c r="D319" s="144" t="s">
        <v>137</v>
      </c>
      <c r="F319" s="145" t="s">
        <v>895</v>
      </c>
      <c r="I319" s="146"/>
      <c r="L319" s="31"/>
      <c r="M319" s="147"/>
      <c r="T319" s="55"/>
      <c r="AT319" s="16" t="s">
        <v>137</v>
      </c>
      <c r="AU319" s="16" t="s">
        <v>90</v>
      </c>
    </row>
    <row r="320" spans="2:65" s="12" customFormat="1" ht="11.25">
      <c r="B320" s="148"/>
      <c r="D320" s="144" t="s">
        <v>139</v>
      </c>
      <c r="E320" s="149" t="s">
        <v>1</v>
      </c>
      <c r="F320" s="150" t="s">
        <v>896</v>
      </c>
      <c r="H320" s="149" t="s">
        <v>1</v>
      </c>
      <c r="I320" s="151"/>
      <c r="L320" s="148"/>
      <c r="M320" s="152"/>
      <c r="T320" s="153"/>
      <c r="AT320" s="149" t="s">
        <v>139</v>
      </c>
      <c r="AU320" s="149" t="s">
        <v>90</v>
      </c>
      <c r="AV320" s="12" t="s">
        <v>88</v>
      </c>
      <c r="AW320" s="12" t="s">
        <v>36</v>
      </c>
      <c r="AX320" s="12" t="s">
        <v>80</v>
      </c>
      <c r="AY320" s="149" t="s">
        <v>128</v>
      </c>
    </row>
    <row r="321" spans="2:65" s="12" customFormat="1" ht="11.25">
      <c r="B321" s="148"/>
      <c r="D321" s="144" t="s">
        <v>139</v>
      </c>
      <c r="E321" s="149" t="s">
        <v>1</v>
      </c>
      <c r="F321" s="150" t="s">
        <v>897</v>
      </c>
      <c r="H321" s="149" t="s">
        <v>1</v>
      </c>
      <c r="I321" s="151"/>
      <c r="L321" s="148"/>
      <c r="M321" s="152"/>
      <c r="T321" s="153"/>
      <c r="AT321" s="149" t="s">
        <v>139</v>
      </c>
      <c r="AU321" s="149" t="s">
        <v>90</v>
      </c>
      <c r="AV321" s="12" t="s">
        <v>88</v>
      </c>
      <c r="AW321" s="12" t="s">
        <v>36</v>
      </c>
      <c r="AX321" s="12" t="s">
        <v>80</v>
      </c>
      <c r="AY321" s="149" t="s">
        <v>128</v>
      </c>
    </row>
    <row r="322" spans="2:65" s="13" customFormat="1" ht="11.25">
      <c r="B322" s="154"/>
      <c r="D322" s="144" t="s">
        <v>139</v>
      </c>
      <c r="E322" s="155" t="s">
        <v>1</v>
      </c>
      <c r="F322" s="156" t="s">
        <v>898</v>
      </c>
      <c r="H322" s="157">
        <v>0.27400000000000002</v>
      </c>
      <c r="I322" s="158"/>
      <c r="L322" s="154"/>
      <c r="M322" s="159"/>
      <c r="T322" s="160"/>
      <c r="AT322" s="155" t="s">
        <v>139</v>
      </c>
      <c r="AU322" s="155" t="s">
        <v>90</v>
      </c>
      <c r="AV322" s="13" t="s">
        <v>90</v>
      </c>
      <c r="AW322" s="13" t="s">
        <v>36</v>
      </c>
      <c r="AX322" s="13" t="s">
        <v>80</v>
      </c>
      <c r="AY322" s="155" t="s">
        <v>128</v>
      </c>
    </row>
    <row r="323" spans="2:65" s="12" customFormat="1" ht="11.25">
      <c r="B323" s="148"/>
      <c r="D323" s="144" t="s">
        <v>139</v>
      </c>
      <c r="E323" s="149" t="s">
        <v>1</v>
      </c>
      <c r="F323" s="150" t="s">
        <v>899</v>
      </c>
      <c r="H323" s="149" t="s">
        <v>1</v>
      </c>
      <c r="I323" s="151"/>
      <c r="L323" s="148"/>
      <c r="M323" s="152"/>
      <c r="T323" s="153"/>
      <c r="AT323" s="149" t="s">
        <v>139</v>
      </c>
      <c r="AU323" s="149" t="s">
        <v>90</v>
      </c>
      <c r="AV323" s="12" t="s">
        <v>88</v>
      </c>
      <c r="AW323" s="12" t="s">
        <v>36</v>
      </c>
      <c r="AX323" s="12" t="s">
        <v>80</v>
      </c>
      <c r="AY323" s="149" t="s">
        <v>128</v>
      </c>
    </row>
    <row r="324" spans="2:65" s="13" customFormat="1" ht="11.25">
      <c r="B324" s="154"/>
      <c r="D324" s="144" t="s">
        <v>139</v>
      </c>
      <c r="E324" s="155" t="s">
        <v>1</v>
      </c>
      <c r="F324" s="156" t="s">
        <v>900</v>
      </c>
      <c r="H324" s="157">
        <v>2.1000000000000001E-2</v>
      </c>
      <c r="I324" s="158"/>
      <c r="L324" s="154"/>
      <c r="M324" s="159"/>
      <c r="T324" s="160"/>
      <c r="AT324" s="155" t="s">
        <v>139</v>
      </c>
      <c r="AU324" s="155" t="s">
        <v>90</v>
      </c>
      <c r="AV324" s="13" t="s">
        <v>90</v>
      </c>
      <c r="AW324" s="13" t="s">
        <v>36</v>
      </c>
      <c r="AX324" s="13" t="s">
        <v>80</v>
      </c>
      <c r="AY324" s="155" t="s">
        <v>128</v>
      </c>
    </row>
    <row r="325" spans="2:65" s="14" customFormat="1" ht="11.25">
      <c r="B325" s="161"/>
      <c r="D325" s="144" t="s">
        <v>139</v>
      </c>
      <c r="E325" s="162" t="s">
        <v>1</v>
      </c>
      <c r="F325" s="163" t="s">
        <v>149</v>
      </c>
      <c r="H325" s="164">
        <v>0.29500000000000004</v>
      </c>
      <c r="I325" s="165"/>
      <c r="L325" s="161"/>
      <c r="M325" s="166"/>
      <c r="T325" s="167"/>
      <c r="AT325" s="162" t="s">
        <v>139</v>
      </c>
      <c r="AU325" s="162" t="s">
        <v>90</v>
      </c>
      <c r="AV325" s="14" t="s">
        <v>135</v>
      </c>
      <c r="AW325" s="14" t="s">
        <v>36</v>
      </c>
      <c r="AX325" s="14" t="s">
        <v>88</v>
      </c>
      <c r="AY325" s="162" t="s">
        <v>128</v>
      </c>
    </row>
    <row r="326" spans="2:65" s="1" customFormat="1" ht="16.5" customHeight="1">
      <c r="B326" s="31"/>
      <c r="C326" s="131" t="s">
        <v>370</v>
      </c>
      <c r="D326" s="131" t="s">
        <v>130</v>
      </c>
      <c r="E326" s="132" t="s">
        <v>901</v>
      </c>
      <c r="F326" s="133" t="s">
        <v>902</v>
      </c>
      <c r="G326" s="134" t="s">
        <v>133</v>
      </c>
      <c r="H326" s="135">
        <v>3.22</v>
      </c>
      <c r="I326" s="136"/>
      <c r="J326" s="137">
        <f>ROUND(I326*H326,2)</f>
        <v>0</v>
      </c>
      <c r="K326" s="133" t="s">
        <v>134</v>
      </c>
      <c r="L326" s="31"/>
      <c r="M326" s="138" t="s">
        <v>1</v>
      </c>
      <c r="N326" s="139" t="s">
        <v>45</v>
      </c>
      <c r="P326" s="140">
        <f>O326*H326</f>
        <v>0</v>
      </c>
      <c r="Q326" s="140">
        <v>6.3899999999999998E-3</v>
      </c>
      <c r="R326" s="140">
        <f>Q326*H326</f>
        <v>2.0575800000000002E-2</v>
      </c>
      <c r="S326" s="140">
        <v>0</v>
      </c>
      <c r="T326" s="141">
        <f>S326*H326</f>
        <v>0</v>
      </c>
      <c r="AR326" s="142" t="s">
        <v>135</v>
      </c>
      <c r="AT326" s="142" t="s">
        <v>130</v>
      </c>
      <c r="AU326" s="142" t="s">
        <v>90</v>
      </c>
      <c r="AY326" s="16" t="s">
        <v>128</v>
      </c>
      <c r="BE326" s="143">
        <f>IF(N326="základní",J326,0)</f>
        <v>0</v>
      </c>
      <c r="BF326" s="143">
        <f>IF(N326="snížená",J326,0)</f>
        <v>0</v>
      </c>
      <c r="BG326" s="143">
        <f>IF(N326="zákl. přenesená",J326,0)</f>
        <v>0</v>
      </c>
      <c r="BH326" s="143">
        <f>IF(N326="sníž. přenesená",J326,0)</f>
        <v>0</v>
      </c>
      <c r="BI326" s="143">
        <f>IF(N326="nulová",J326,0)</f>
        <v>0</v>
      </c>
      <c r="BJ326" s="16" t="s">
        <v>88</v>
      </c>
      <c r="BK326" s="143">
        <f>ROUND(I326*H326,2)</f>
        <v>0</v>
      </c>
      <c r="BL326" s="16" t="s">
        <v>135</v>
      </c>
      <c r="BM326" s="142" t="s">
        <v>903</v>
      </c>
    </row>
    <row r="327" spans="2:65" s="1" customFormat="1" ht="19.5">
      <c r="B327" s="31"/>
      <c r="D327" s="144" t="s">
        <v>137</v>
      </c>
      <c r="F327" s="145" t="s">
        <v>904</v>
      </c>
      <c r="I327" s="146"/>
      <c r="L327" s="31"/>
      <c r="M327" s="147"/>
      <c r="T327" s="55"/>
      <c r="AT327" s="16" t="s">
        <v>137</v>
      </c>
      <c r="AU327" s="16" t="s">
        <v>90</v>
      </c>
    </row>
    <row r="328" spans="2:65" s="12" customFormat="1" ht="11.25">
      <c r="B328" s="148"/>
      <c r="D328" s="144" t="s">
        <v>139</v>
      </c>
      <c r="E328" s="149" t="s">
        <v>1</v>
      </c>
      <c r="F328" s="150" t="s">
        <v>896</v>
      </c>
      <c r="H328" s="149" t="s">
        <v>1</v>
      </c>
      <c r="I328" s="151"/>
      <c r="L328" s="148"/>
      <c r="M328" s="152"/>
      <c r="T328" s="153"/>
      <c r="AT328" s="149" t="s">
        <v>139</v>
      </c>
      <c r="AU328" s="149" t="s">
        <v>90</v>
      </c>
      <c r="AV328" s="12" t="s">
        <v>88</v>
      </c>
      <c r="AW328" s="12" t="s">
        <v>36</v>
      </c>
      <c r="AX328" s="12" t="s">
        <v>80</v>
      </c>
      <c r="AY328" s="149" t="s">
        <v>128</v>
      </c>
    </row>
    <row r="329" spans="2:65" s="12" customFormat="1" ht="11.25">
      <c r="B329" s="148"/>
      <c r="D329" s="144" t="s">
        <v>139</v>
      </c>
      <c r="E329" s="149" t="s">
        <v>1</v>
      </c>
      <c r="F329" s="150" t="s">
        <v>897</v>
      </c>
      <c r="H329" s="149" t="s">
        <v>1</v>
      </c>
      <c r="I329" s="151"/>
      <c r="L329" s="148"/>
      <c r="M329" s="152"/>
      <c r="T329" s="153"/>
      <c r="AT329" s="149" t="s">
        <v>139</v>
      </c>
      <c r="AU329" s="149" t="s">
        <v>90</v>
      </c>
      <c r="AV329" s="12" t="s">
        <v>88</v>
      </c>
      <c r="AW329" s="12" t="s">
        <v>36</v>
      </c>
      <c r="AX329" s="12" t="s">
        <v>80</v>
      </c>
      <c r="AY329" s="149" t="s">
        <v>128</v>
      </c>
    </row>
    <row r="330" spans="2:65" s="13" customFormat="1" ht="11.25">
      <c r="B330" s="154"/>
      <c r="D330" s="144" t="s">
        <v>139</v>
      </c>
      <c r="E330" s="155" t="s">
        <v>1</v>
      </c>
      <c r="F330" s="156" t="s">
        <v>905</v>
      </c>
      <c r="H330" s="157">
        <v>2.9049999999999998</v>
      </c>
      <c r="I330" s="158"/>
      <c r="L330" s="154"/>
      <c r="M330" s="159"/>
      <c r="T330" s="160"/>
      <c r="AT330" s="155" t="s">
        <v>139</v>
      </c>
      <c r="AU330" s="155" t="s">
        <v>90</v>
      </c>
      <c r="AV330" s="13" t="s">
        <v>90</v>
      </c>
      <c r="AW330" s="13" t="s">
        <v>36</v>
      </c>
      <c r="AX330" s="13" t="s">
        <v>80</v>
      </c>
      <c r="AY330" s="155" t="s">
        <v>128</v>
      </c>
    </row>
    <row r="331" spans="2:65" s="12" customFormat="1" ht="11.25">
      <c r="B331" s="148"/>
      <c r="D331" s="144" t="s">
        <v>139</v>
      </c>
      <c r="E331" s="149" t="s">
        <v>1</v>
      </c>
      <c r="F331" s="150" t="s">
        <v>899</v>
      </c>
      <c r="H331" s="149" t="s">
        <v>1</v>
      </c>
      <c r="I331" s="151"/>
      <c r="L331" s="148"/>
      <c r="M331" s="152"/>
      <c r="T331" s="153"/>
      <c r="AT331" s="149" t="s">
        <v>139</v>
      </c>
      <c r="AU331" s="149" t="s">
        <v>90</v>
      </c>
      <c r="AV331" s="12" t="s">
        <v>88</v>
      </c>
      <c r="AW331" s="12" t="s">
        <v>36</v>
      </c>
      <c r="AX331" s="12" t="s">
        <v>80</v>
      </c>
      <c r="AY331" s="149" t="s">
        <v>128</v>
      </c>
    </row>
    <row r="332" spans="2:65" s="13" customFormat="1" ht="11.25">
      <c r="B332" s="154"/>
      <c r="D332" s="144" t="s">
        <v>139</v>
      </c>
      <c r="E332" s="155" t="s">
        <v>1</v>
      </c>
      <c r="F332" s="156" t="s">
        <v>906</v>
      </c>
      <c r="H332" s="157">
        <v>0.315</v>
      </c>
      <c r="I332" s="158"/>
      <c r="L332" s="154"/>
      <c r="M332" s="159"/>
      <c r="T332" s="160"/>
      <c r="AT332" s="155" t="s">
        <v>139</v>
      </c>
      <c r="AU332" s="155" t="s">
        <v>90</v>
      </c>
      <c r="AV332" s="13" t="s">
        <v>90</v>
      </c>
      <c r="AW332" s="13" t="s">
        <v>36</v>
      </c>
      <c r="AX332" s="13" t="s">
        <v>80</v>
      </c>
      <c r="AY332" s="155" t="s">
        <v>128</v>
      </c>
    </row>
    <row r="333" spans="2:65" s="14" customFormat="1" ht="11.25">
      <c r="B333" s="161"/>
      <c r="D333" s="144" t="s">
        <v>139</v>
      </c>
      <c r="E333" s="162" t="s">
        <v>1</v>
      </c>
      <c r="F333" s="163" t="s">
        <v>149</v>
      </c>
      <c r="H333" s="164">
        <v>3.2199999999999998</v>
      </c>
      <c r="I333" s="165"/>
      <c r="L333" s="161"/>
      <c r="M333" s="166"/>
      <c r="T333" s="167"/>
      <c r="AT333" s="162" t="s">
        <v>139</v>
      </c>
      <c r="AU333" s="162" t="s">
        <v>90</v>
      </c>
      <c r="AV333" s="14" t="s">
        <v>135</v>
      </c>
      <c r="AW333" s="14" t="s">
        <v>36</v>
      </c>
      <c r="AX333" s="14" t="s">
        <v>88</v>
      </c>
      <c r="AY333" s="162" t="s">
        <v>128</v>
      </c>
    </row>
    <row r="334" spans="2:65" s="11" customFormat="1" ht="22.9" customHeight="1">
      <c r="B334" s="119"/>
      <c r="D334" s="120" t="s">
        <v>79</v>
      </c>
      <c r="E334" s="129" t="s">
        <v>167</v>
      </c>
      <c r="F334" s="129" t="s">
        <v>425</v>
      </c>
      <c r="I334" s="122"/>
      <c r="J334" s="130">
        <f>BK334</f>
        <v>0</v>
      </c>
      <c r="L334" s="119"/>
      <c r="M334" s="124"/>
      <c r="P334" s="125">
        <f>SUM(P335:P382)</f>
        <v>0</v>
      </c>
      <c r="R334" s="125">
        <f>SUM(R335:R382)</f>
        <v>1.41648</v>
      </c>
      <c r="T334" s="126">
        <f>SUM(T335:T382)</f>
        <v>0</v>
      </c>
      <c r="AR334" s="120" t="s">
        <v>88</v>
      </c>
      <c r="AT334" s="127" t="s">
        <v>79</v>
      </c>
      <c r="AU334" s="127" t="s">
        <v>88</v>
      </c>
      <c r="AY334" s="120" t="s">
        <v>128</v>
      </c>
      <c r="BK334" s="128">
        <f>SUM(BK335:BK382)</f>
        <v>0</v>
      </c>
    </row>
    <row r="335" spans="2:65" s="1" customFormat="1" ht="16.5" customHeight="1">
      <c r="B335" s="31"/>
      <c r="C335" s="131" t="s">
        <v>378</v>
      </c>
      <c r="D335" s="131" t="s">
        <v>130</v>
      </c>
      <c r="E335" s="132" t="s">
        <v>427</v>
      </c>
      <c r="F335" s="133" t="s">
        <v>428</v>
      </c>
      <c r="G335" s="134" t="s">
        <v>133</v>
      </c>
      <c r="H335" s="135">
        <v>190.5</v>
      </c>
      <c r="I335" s="136"/>
      <c r="J335" s="137">
        <f>ROUND(I335*H335,2)</f>
        <v>0</v>
      </c>
      <c r="K335" s="133" t="s">
        <v>134</v>
      </c>
      <c r="L335" s="31"/>
      <c r="M335" s="138" t="s">
        <v>1</v>
      </c>
      <c r="N335" s="139" t="s">
        <v>45</v>
      </c>
      <c r="P335" s="140">
        <f>O335*H335</f>
        <v>0</v>
      </c>
      <c r="Q335" s="140">
        <v>0</v>
      </c>
      <c r="R335" s="140">
        <f>Q335*H335</f>
        <v>0</v>
      </c>
      <c r="S335" s="140">
        <v>0</v>
      </c>
      <c r="T335" s="141">
        <f>S335*H335</f>
        <v>0</v>
      </c>
      <c r="AR335" s="142" t="s">
        <v>135</v>
      </c>
      <c r="AT335" s="142" t="s">
        <v>130</v>
      </c>
      <c r="AU335" s="142" t="s">
        <v>90</v>
      </c>
      <c r="AY335" s="16" t="s">
        <v>128</v>
      </c>
      <c r="BE335" s="143">
        <f>IF(N335="základní",J335,0)</f>
        <v>0</v>
      </c>
      <c r="BF335" s="143">
        <f>IF(N335="snížená",J335,0)</f>
        <v>0</v>
      </c>
      <c r="BG335" s="143">
        <f>IF(N335="zákl. přenesená",J335,0)</f>
        <v>0</v>
      </c>
      <c r="BH335" s="143">
        <f>IF(N335="sníž. přenesená",J335,0)</f>
        <v>0</v>
      </c>
      <c r="BI335" s="143">
        <f>IF(N335="nulová",J335,0)</f>
        <v>0</v>
      </c>
      <c r="BJ335" s="16" t="s">
        <v>88</v>
      </c>
      <c r="BK335" s="143">
        <f>ROUND(I335*H335,2)</f>
        <v>0</v>
      </c>
      <c r="BL335" s="16" t="s">
        <v>135</v>
      </c>
      <c r="BM335" s="142" t="s">
        <v>907</v>
      </c>
    </row>
    <row r="336" spans="2:65" s="1" customFormat="1" ht="19.5">
      <c r="B336" s="31"/>
      <c r="D336" s="144" t="s">
        <v>137</v>
      </c>
      <c r="F336" s="145" t="s">
        <v>430</v>
      </c>
      <c r="I336" s="146"/>
      <c r="L336" s="31"/>
      <c r="M336" s="147"/>
      <c r="T336" s="55"/>
      <c r="AT336" s="16" t="s">
        <v>137</v>
      </c>
      <c r="AU336" s="16" t="s">
        <v>90</v>
      </c>
    </row>
    <row r="337" spans="2:65" s="12" customFormat="1" ht="11.25">
      <c r="B337" s="148"/>
      <c r="D337" s="144" t="s">
        <v>139</v>
      </c>
      <c r="E337" s="149" t="s">
        <v>1</v>
      </c>
      <c r="F337" s="150" t="s">
        <v>784</v>
      </c>
      <c r="H337" s="149" t="s">
        <v>1</v>
      </c>
      <c r="I337" s="151"/>
      <c r="L337" s="148"/>
      <c r="M337" s="152"/>
      <c r="T337" s="153"/>
      <c r="AT337" s="149" t="s">
        <v>139</v>
      </c>
      <c r="AU337" s="149" t="s">
        <v>90</v>
      </c>
      <c r="AV337" s="12" t="s">
        <v>88</v>
      </c>
      <c r="AW337" s="12" t="s">
        <v>36</v>
      </c>
      <c r="AX337" s="12" t="s">
        <v>80</v>
      </c>
      <c r="AY337" s="149" t="s">
        <v>128</v>
      </c>
    </row>
    <row r="338" spans="2:65" s="12" customFormat="1" ht="11.25">
      <c r="B338" s="148"/>
      <c r="D338" s="144" t="s">
        <v>139</v>
      </c>
      <c r="E338" s="149" t="s">
        <v>1</v>
      </c>
      <c r="F338" s="150" t="s">
        <v>785</v>
      </c>
      <c r="H338" s="149" t="s">
        <v>1</v>
      </c>
      <c r="I338" s="151"/>
      <c r="L338" s="148"/>
      <c r="M338" s="152"/>
      <c r="T338" s="153"/>
      <c r="AT338" s="149" t="s">
        <v>139</v>
      </c>
      <c r="AU338" s="149" t="s">
        <v>90</v>
      </c>
      <c r="AV338" s="12" t="s">
        <v>88</v>
      </c>
      <c r="AW338" s="12" t="s">
        <v>36</v>
      </c>
      <c r="AX338" s="12" t="s">
        <v>80</v>
      </c>
      <c r="AY338" s="149" t="s">
        <v>128</v>
      </c>
    </row>
    <row r="339" spans="2:65" s="13" customFormat="1" ht="11.25">
      <c r="B339" s="154"/>
      <c r="D339" s="144" t="s">
        <v>139</v>
      </c>
      <c r="E339" s="155" t="s">
        <v>1</v>
      </c>
      <c r="F339" s="156" t="s">
        <v>786</v>
      </c>
      <c r="H339" s="157">
        <v>135.30000000000001</v>
      </c>
      <c r="I339" s="158"/>
      <c r="L339" s="154"/>
      <c r="M339" s="159"/>
      <c r="T339" s="160"/>
      <c r="AT339" s="155" t="s">
        <v>139</v>
      </c>
      <c r="AU339" s="155" t="s">
        <v>90</v>
      </c>
      <c r="AV339" s="13" t="s">
        <v>90</v>
      </c>
      <c r="AW339" s="13" t="s">
        <v>36</v>
      </c>
      <c r="AX339" s="13" t="s">
        <v>80</v>
      </c>
      <c r="AY339" s="155" t="s">
        <v>128</v>
      </c>
    </row>
    <row r="340" spans="2:65" s="12" customFormat="1" ht="11.25">
      <c r="B340" s="148"/>
      <c r="D340" s="144" t="s">
        <v>139</v>
      </c>
      <c r="E340" s="149" t="s">
        <v>1</v>
      </c>
      <c r="F340" s="150" t="s">
        <v>787</v>
      </c>
      <c r="H340" s="149" t="s">
        <v>1</v>
      </c>
      <c r="I340" s="151"/>
      <c r="L340" s="148"/>
      <c r="M340" s="152"/>
      <c r="T340" s="153"/>
      <c r="AT340" s="149" t="s">
        <v>139</v>
      </c>
      <c r="AU340" s="149" t="s">
        <v>90</v>
      </c>
      <c r="AV340" s="12" t="s">
        <v>88</v>
      </c>
      <c r="AW340" s="12" t="s">
        <v>36</v>
      </c>
      <c r="AX340" s="12" t="s">
        <v>80</v>
      </c>
      <c r="AY340" s="149" t="s">
        <v>128</v>
      </c>
    </row>
    <row r="341" spans="2:65" s="13" customFormat="1" ht="11.25">
      <c r="B341" s="154"/>
      <c r="D341" s="144" t="s">
        <v>139</v>
      </c>
      <c r="E341" s="155" t="s">
        <v>1</v>
      </c>
      <c r="F341" s="156" t="s">
        <v>788</v>
      </c>
      <c r="H341" s="157">
        <v>55.2</v>
      </c>
      <c r="I341" s="158"/>
      <c r="L341" s="154"/>
      <c r="M341" s="159"/>
      <c r="T341" s="160"/>
      <c r="AT341" s="155" t="s">
        <v>139</v>
      </c>
      <c r="AU341" s="155" t="s">
        <v>90</v>
      </c>
      <c r="AV341" s="13" t="s">
        <v>90</v>
      </c>
      <c r="AW341" s="13" t="s">
        <v>36</v>
      </c>
      <c r="AX341" s="13" t="s">
        <v>80</v>
      </c>
      <c r="AY341" s="155" t="s">
        <v>128</v>
      </c>
    </row>
    <row r="342" spans="2:65" s="14" customFormat="1" ht="11.25">
      <c r="B342" s="161"/>
      <c r="D342" s="144" t="s">
        <v>139</v>
      </c>
      <c r="E342" s="162" t="s">
        <v>1</v>
      </c>
      <c r="F342" s="163" t="s">
        <v>149</v>
      </c>
      <c r="H342" s="164">
        <v>190.5</v>
      </c>
      <c r="I342" s="165"/>
      <c r="L342" s="161"/>
      <c r="M342" s="166"/>
      <c r="T342" s="167"/>
      <c r="AT342" s="162" t="s">
        <v>139</v>
      </c>
      <c r="AU342" s="162" t="s">
        <v>90</v>
      </c>
      <c r="AV342" s="14" t="s">
        <v>135</v>
      </c>
      <c r="AW342" s="14" t="s">
        <v>36</v>
      </c>
      <c r="AX342" s="14" t="s">
        <v>88</v>
      </c>
      <c r="AY342" s="162" t="s">
        <v>128</v>
      </c>
    </row>
    <row r="343" spans="2:65" s="1" customFormat="1" ht="33" customHeight="1">
      <c r="B343" s="31"/>
      <c r="C343" s="131" t="s">
        <v>382</v>
      </c>
      <c r="D343" s="131" t="s">
        <v>130</v>
      </c>
      <c r="E343" s="132" t="s">
        <v>432</v>
      </c>
      <c r="F343" s="133" t="s">
        <v>433</v>
      </c>
      <c r="G343" s="134" t="s">
        <v>133</v>
      </c>
      <c r="H343" s="135">
        <v>190.5</v>
      </c>
      <c r="I343" s="136"/>
      <c r="J343" s="137">
        <f>ROUND(I343*H343,2)</f>
        <v>0</v>
      </c>
      <c r="K343" s="133" t="s">
        <v>134</v>
      </c>
      <c r="L343" s="31"/>
      <c r="M343" s="138" t="s">
        <v>1</v>
      </c>
      <c r="N343" s="139" t="s">
        <v>45</v>
      </c>
      <c r="P343" s="140">
        <f>O343*H343</f>
        <v>0</v>
      </c>
      <c r="Q343" s="140">
        <v>0</v>
      </c>
      <c r="R343" s="140">
        <f>Q343*H343</f>
        <v>0</v>
      </c>
      <c r="S343" s="140">
        <v>0</v>
      </c>
      <c r="T343" s="141">
        <f>S343*H343</f>
        <v>0</v>
      </c>
      <c r="AR343" s="142" t="s">
        <v>135</v>
      </c>
      <c r="AT343" s="142" t="s">
        <v>130</v>
      </c>
      <c r="AU343" s="142" t="s">
        <v>90</v>
      </c>
      <c r="AY343" s="16" t="s">
        <v>128</v>
      </c>
      <c r="BE343" s="143">
        <f>IF(N343="základní",J343,0)</f>
        <v>0</v>
      </c>
      <c r="BF343" s="143">
        <f>IF(N343="snížená",J343,0)</f>
        <v>0</v>
      </c>
      <c r="BG343" s="143">
        <f>IF(N343="zákl. přenesená",J343,0)</f>
        <v>0</v>
      </c>
      <c r="BH343" s="143">
        <f>IF(N343="sníž. přenesená",J343,0)</f>
        <v>0</v>
      </c>
      <c r="BI343" s="143">
        <f>IF(N343="nulová",J343,0)</f>
        <v>0</v>
      </c>
      <c r="BJ343" s="16" t="s">
        <v>88</v>
      </c>
      <c r="BK343" s="143">
        <f>ROUND(I343*H343,2)</f>
        <v>0</v>
      </c>
      <c r="BL343" s="16" t="s">
        <v>135</v>
      </c>
      <c r="BM343" s="142" t="s">
        <v>908</v>
      </c>
    </row>
    <row r="344" spans="2:65" s="1" customFormat="1" ht="29.25">
      <c r="B344" s="31"/>
      <c r="D344" s="144" t="s">
        <v>137</v>
      </c>
      <c r="F344" s="145" t="s">
        <v>435</v>
      </c>
      <c r="I344" s="146"/>
      <c r="L344" s="31"/>
      <c r="M344" s="147"/>
      <c r="T344" s="55"/>
      <c r="AT344" s="16" t="s">
        <v>137</v>
      </c>
      <c r="AU344" s="16" t="s">
        <v>90</v>
      </c>
    </row>
    <row r="345" spans="2:65" s="12" customFormat="1" ht="11.25">
      <c r="B345" s="148"/>
      <c r="D345" s="144" t="s">
        <v>139</v>
      </c>
      <c r="E345" s="149" t="s">
        <v>1</v>
      </c>
      <c r="F345" s="150" t="s">
        <v>784</v>
      </c>
      <c r="H345" s="149" t="s">
        <v>1</v>
      </c>
      <c r="I345" s="151"/>
      <c r="L345" s="148"/>
      <c r="M345" s="152"/>
      <c r="T345" s="153"/>
      <c r="AT345" s="149" t="s">
        <v>139</v>
      </c>
      <c r="AU345" s="149" t="s">
        <v>90</v>
      </c>
      <c r="AV345" s="12" t="s">
        <v>88</v>
      </c>
      <c r="AW345" s="12" t="s">
        <v>36</v>
      </c>
      <c r="AX345" s="12" t="s">
        <v>80</v>
      </c>
      <c r="AY345" s="149" t="s">
        <v>128</v>
      </c>
    </row>
    <row r="346" spans="2:65" s="12" customFormat="1" ht="11.25">
      <c r="B346" s="148"/>
      <c r="D346" s="144" t="s">
        <v>139</v>
      </c>
      <c r="E346" s="149" t="s">
        <v>1</v>
      </c>
      <c r="F346" s="150" t="s">
        <v>785</v>
      </c>
      <c r="H346" s="149" t="s">
        <v>1</v>
      </c>
      <c r="I346" s="151"/>
      <c r="L346" s="148"/>
      <c r="M346" s="152"/>
      <c r="T346" s="153"/>
      <c r="AT346" s="149" t="s">
        <v>139</v>
      </c>
      <c r="AU346" s="149" t="s">
        <v>90</v>
      </c>
      <c r="AV346" s="12" t="s">
        <v>88</v>
      </c>
      <c r="AW346" s="12" t="s">
        <v>36</v>
      </c>
      <c r="AX346" s="12" t="s">
        <v>80</v>
      </c>
      <c r="AY346" s="149" t="s">
        <v>128</v>
      </c>
    </row>
    <row r="347" spans="2:65" s="13" customFormat="1" ht="11.25">
      <c r="B347" s="154"/>
      <c r="D347" s="144" t="s">
        <v>139</v>
      </c>
      <c r="E347" s="155" t="s">
        <v>1</v>
      </c>
      <c r="F347" s="156" t="s">
        <v>786</v>
      </c>
      <c r="H347" s="157">
        <v>135.30000000000001</v>
      </c>
      <c r="I347" s="158"/>
      <c r="L347" s="154"/>
      <c r="M347" s="159"/>
      <c r="T347" s="160"/>
      <c r="AT347" s="155" t="s">
        <v>139</v>
      </c>
      <c r="AU347" s="155" t="s">
        <v>90</v>
      </c>
      <c r="AV347" s="13" t="s">
        <v>90</v>
      </c>
      <c r="AW347" s="13" t="s">
        <v>36</v>
      </c>
      <c r="AX347" s="13" t="s">
        <v>80</v>
      </c>
      <c r="AY347" s="155" t="s">
        <v>128</v>
      </c>
    </row>
    <row r="348" spans="2:65" s="12" customFormat="1" ht="11.25">
      <c r="B348" s="148"/>
      <c r="D348" s="144" t="s">
        <v>139</v>
      </c>
      <c r="E348" s="149" t="s">
        <v>1</v>
      </c>
      <c r="F348" s="150" t="s">
        <v>787</v>
      </c>
      <c r="H348" s="149" t="s">
        <v>1</v>
      </c>
      <c r="I348" s="151"/>
      <c r="L348" s="148"/>
      <c r="M348" s="152"/>
      <c r="T348" s="153"/>
      <c r="AT348" s="149" t="s">
        <v>139</v>
      </c>
      <c r="AU348" s="149" t="s">
        <v>90</v>
      </c>
      <c r="AV348" s="12" t="s">
        <v>88</v>
      </c>
      <c r="AW348" s="12" t="s">
        <v>36</v>
      </c>
      <c r="AX348" s="12" t="s">
        <v>80</v>
      </c>
      <c r="AY348" s="149" t="s">
        <v>128</v>
      </c>
    </row>
    <row r="349" spans="2:65" s="13" customFormat="1" ht="11.25">
      <c r="B349" s="154"/>
      <c r="D349" s="144" t="s">
        <v>139</v>
      </c>
      <c r="E349" s="155" t="s">
        <v>1</v>
      </c>
      <c r="F349" s="156" t="s">
        <v>788</v>
      </c>
      <c r="H349" s="157">
        <v>55.2</v>
      </c>
      <c r="I349" s="158"/>
      <c r="L349" s="154"/>
      <c r="M349" s="159"/>
      <c r="T349" s="160"/>
      <c r="AT349" s="155" t="s">
        <v>139</v>
      </c>
      <c r="AU349" s="155" t="s">
        <v>90</v>
      </c>
      <c r="AV349" s="13" t="s">
        <v>90</v>
      </c>
      <c r="AW349" s="13" t="s">
        <v>36</v>
      </c>
      <c r="AX349" s="13" t="s">
        <v>80</v>
      </c>
      <c r="AY349" s="155" t="s">
        <v>128</v>
      </c>
    </row>
    <row r="350" spans="2:65" s="14" customFormat="1" ht="11.25">
      <c r="B350" s="161"/>
      <c r="D350" s="144" t="s">
        <v>139</v>
      </c>
      <c r="E350" s="162" t="s">
        <v>1</v>
      </c>
      <c r="F350" s="163" t="s">
        <v>149</v>
      </c>
      <c r="H350" s="164">
        <v>190.5</v>
      </c>
      <c r="I350" s="165"/>
      <c r="L350" s="161"/>
      <c r="M350" s="166"/>
      <c r="T350" s="167"/>
      <c r="AT350" s="162" t="s">
        <v>139</v>
      </c>
      <c r="AU350" s="162" t="s">
        <v>90</v>
      </c>
      <c r="AV350" s="14" t="s">
        <v>135</v>
      </c>
      <c r="AW350" s="14" t="s">
        <v>36</v>
      </c>
      <c r="AX350" s="14" t="s">
        <v>88</v>
      </c>
      <c r="AY350" s="162" t="s">
        <v>128</v>
      </c>
    </row>
    <row r="351" spans="2:65" s="1" customFormat="1" ht="24.2" customHeight="1">
      <c r="B351" s="31"/>
      <c r="C351" s="131" t="s">
        <v>390</v>
      </c>
      <c r="D351" s="131" t="s">
        <v>130</v>
      </c>
      <c r="E351" s="132" t="s">
        <v>437</v>
      </c>
      <c r="F351" s="133" t="s">
        <v>438</v>
      </c>
      <c r="G351" s="134" t="s">
        <v>133</v>
      </c>
      <c r="H351" s="135">
        <v>190.5</v>
      </c>
      <c r="I351" s="136"/>
      <c r="J351" s="137">
        <f>ROUND(I351*H351,2)</f>
        <v>0</v>
      </c>
      <c r="K351" s="133" t="s">
        <v>134</v>
      </c>
      <c r="L351" s="31"/>
      <c r="M351" s="138" t="s">
        <v>1</v>
      </c>
      <c r="N351" s="139" t="s">
        <v>45</v>
      </c>
      <c r="P351" s="140">
        <f>O351*H351</f>
        <v>0</v>
      </c>
      <c r="Q351" s="140">
        <v>0</v>
      </c>
      <c r="R351" s="140">
        <f>Q351*H351</f>
        <v>0</v>
      </c>
      <c r="S351" s="140">
        <v>0</v>
      </c>
      <c r="T351" s="141">
        <f>S351*H351</f>
        <v>0</v>
      </c>
      <c r="AR351" s="142" t="s">
        <v>135</v>
      </c>
      <c r="AT351" s="142" t="s">
        <v>130</v>
      </c>
      <c r="AU351" s="142" t="s">
        <v>90</v>
      </c>
      <c r="AY351" s="16" t="s">
        <v>128</v>
      </c>
      <c r="BE351" s="143">
        <f>IF(N351="základní",J351,0)</f>
        <v>0</v>
      </c>
      <c r="BF351" s="143">
        <f>IF(N351="snížená",J351,0)</f>
        <v>0</v>
      </c>
      <c r="BG351" s="143">
        <f>IF(N351="zákl. přenesená",J351,0)</f>
        <v>0</v>
      </c>
      <c r="BH351" s="143">
        <f>IF(N351="sníž. přenesená",J351,0)</f>
        <v>0</v>
      </c>
      <c r="BI351" s="143">
        <f>IF(N351="nulová",J351,0)</f>
        <v>0</v>
      </c>
      <c r="BJ351" s="16" t="s">
        <v>88</v>
      </c>
      <c r="BK351" s="143">
        <f>ROUND(I351*H351,2)</f>
        <v>0</v>
      </c>
      <c r="BL351" s="16" t="s">
        <v>135</v>
      </c>
      <c r="BM351" s="142" t="s">
        <v>909</v>
      </c>
    </row>
    <row r="352" spans="2:65" s="1" customFormat="1" ht="29.25">
      <c r="B352" s="31"/>
      <c r="D352" s="144" t="s">
        <v>137</v>
      </c>
      <c r="F352" s="145" t="s">
        <v>440</v>
      </c>
      <c r="I352" s="146"/>
      <c r="L352" s="31"/>
      <c r="M352" s="147"/>
      <c r="T352" s="55"/>
      <c r="AT352" s="16" t="s">
        <v>137</v>
      </c>
      <c r="AU352" s="16" t="s">
        <v>90</v>
      </c>
    </row>
    <row r="353" spans="2:65" s="12" customFormat="1" ht="11.25">
      <c r="B353" s="148"/>
      <c r="D353" s="144" t="s">
        <v>139</v>
      </c>
      <c r="E353" s="149" t="s">
        <v>1</v>
      </c>
      <c r="F353" s="150" t="s">
        <v>784</v>
      </c>
      <c r="H353" s="149" t="s">
        <v>1</v>
      </c>
      <c r="I353" s="151"/>
      <c r="L353" s="148"/>
      <c r="M353" s="152"/>
      <c r="T353" s="153"/>
      <c r="AT353" s="149" t="s">
        <v>139</v>
      </c>
      <c r="AU353" s="149" t="s">
        <v>90</v>
      </c>
      <c r="AV353" s="12" t="s">
        <v>88</v>
      </c>
      <c r="AW353" s="12" t="s">
        <v>36</v>
      </c>
      <c r="AX353" s="12" t="s">
        <v>80</v>
      </c>
      <c r="AY353" s="149" t="s">
        <v>128</v>
      </c>
    </row>
    <row r="354" spans="2:65" s="12" customFormat="1" ht="11.25">
      <c r="B354" s="148"/>
      <c r="D354" s="144" t="s">
        <v>139</v>
      </c>
      <c r="E354" s="149" t="s">
        <v>1</v>
      </c>
      <c r="F354" s="150" t="s">
        <v>785</v>
      </c>
      <c r="H354" s="149" t="s">
        <v>1</v>
      </c>
      <c r="I354" s="151"/>
      <c r="L354" s="148"/>
      <c r="M354" s="152"/>
      <c r="T354" s="153"/>
      <c r="AT354" s="149" t="s">
        <v>139</v>
      </c>
      <c r="AU354" s="149" t="s">
        <v>90</v>
      </c>
      <c r="AV354" s="12" t="s">
        <v>88</v>
      </c>
      <c r="AW354" s="12" t="s">
        <v>36</v>
      </c>
      <c r="AX354" s="12" t="s">
        <v>80</v>
      </c>
      <c r="AY354" s="149" t="s">
        <v>128</v>
      </c>
    </row>
    <row r="355" spans="2:65" s="13" customFormat="1" ht="11.25">
      <c r="B355" s="154"/>
      <c r="D355" s="144" t="s">
        <v>139</v>
      </c>
      <c r="E355" s="155" t="s">
        <v>1</v>
      </c>
      <c r="F355" s="156" t="s">
        <v>786</v>
      </c>
      <c r="H355" s="157">
        <v>135.30000000000001</v>
      </c>
      <c r="I355" s="158"/>
      <c r="L355" s="154"/>
      <c r="M355" s="159"/>
      <c r="T355" s="160"/>
      <c r="AT355" s="155" t="s">
        <v>139</v>
      </c>
      <c r="AU355" s="155" t="s">
        <v>90</v>
      </c>
      <c r="AV355" s="13" t="s">
        <v>90</v>
      </c>
      <c r="AW355" s="13" t="s">
        <v>36</v>
      </c>
      <c r="AX355" s="13" t="s">
        <v>80</v>
      </c>
      <c r="AY355" s="155" t="s">
        <v>128</v>
      </c>
    </row>
    <row r="356" spans="2:65" s="12" customFormat="1" ht="11.25">
      <c r="B356" s="148"/>
      <c r="D356" s="144" t="s">
        <v>139</v>
      </c>
      <c r="E356" s="149" t="s">
        <v>1</v>
      </c>
      <c r="F356" s="150" t="s">
        <v>787</v>
      </c>
      <c r="H356" s="149" t="s">
        <v>1</v>
      </c>
      <c r="I356" s="151"/>
      <c r="L356" s="148"/>
      <c r="M356" s="152"/>
      <c r="T356" s="153"/>
      <c r="AT356" s="149" t="s">
        <v>139</v>
      </c>
      <c r="AU356" s="149" t="s">
        <v>90</v>
      </c>
      <c r="AV356" s="12" t="s">
        <v>88</v>
      </c>
      <c r="AW356" s="12" t="s">
        <v>36</v>
      </c>
      <c r="AX356" s="12" t="s">
        <v>80</v>
      </c>
      <c r="AY356" s="149" t="s">
        <v>128</v>
      </c>
    </row>
    <row r="357" spans="2:65" s="13" customFormat="1" ht="11.25">
      <c r="B357" s="154"/>
      <c r="D357" s="144" t="s">
        <v>139</v>
      </c>
      <c r="E357" s="155" t="s">
        <v>1</v>
      </c>
      <c r="F357" s="156" t="s">
        <v>788</v>
      </c>
      <c r="H357" s="157">
        <v>55.2</v>
      </c>
      <c r="I357" s="158"/>
      <c r="L357" s="154"/>
      <c r="M357" s="159"/>
      <c r="T357" s="160"/>
      <c r="AT357" s="155" t="s">
        <v>139</v>
      </c>
      <c r="AU357" s="155" t="s">
        <v>90</v>
      </c>
      <c r="AV357" s="13" t="s">
        <v>90</v>
      </c>
      <c r="AW357" s="13" t="s">
        <v>36</v>
      </c>
      <c r="AX357" s="13" t="s">
        <v>80</v>
      </c>
      <c r="AY357" s="155" t="s">
        <v>128</v>
      </c>
    </row>
    <row r="358" spans="2:65" s="14" customFormat="1" ht="11.25">
      <c r="B358" s="161"/>
      <c r="D358" s="144" t="s">
        <v>139</v>
      </c>
      <c r="E358" s="162" t="s">
        <v>1</v>
      </c>
      <c r="F358" s="163" t="s">
        <v>149</v>
      </c>
      <c r="H358" s="164">
        <v>190.5</v>
      </c>
      <c r="I358" s="165"/>
      <c r="L358" s="161"/>
      <c r="M358" s="166"/>
      <c r="T358" s="167"/>
      <c r="AT358" s="162" t="s">
        <v>139</v>
      </c>
      <c r="AU358" s="162" t="s">
        <v>90</v>
      </c>
      <c r="AV358" s="14" t="s">
        <v>135</v>
      </c>
      <c r="AW358" s="14" t="s">
        <v>36</v>
      </c>
      <c r="AX358" s="14" t="s">
        <v>88</v>
      </c>
      <c r="AY358" s="162" t="s">
        <v>128</v>
      </c>
    </row>
    <row r="359" spans="2:65" s="1" customFormat="1" ht="24.2" customHeight="1">
      <c r="B359" s="31"/>
      <c r="C359" s="131" t="s">
        <v>394</v>
      </c>
      <c r="D359" s="131" t="s">
        <v>130</v>
      </c>
      <c r="E359" s="132" t="s">
        <v>442</v>
      </c>
      <c r="F359" s="133" t="s">
        <v>443</v>
      </c>
      <c r="G359" s="134" t="s">
        <v>133</v>
      </c>
      <c r="H359" s="135">
        <v>190.5</v>
      </c>
      <c r="I359" s="136"/>
      <c r="J359" s="137">
        <f>ROUND(I359*H359,2)</f>
        <v>0</v>
      </c>
      <c r="K359" s="133" t="s">
        <v>134</v>
      </c>
      <c r="L359" s="31"/>
      <c r="M359" s="138" t="s">
        <v>1</v>
      </c>
      <c r="N359" s="139" t="s">
        <v>45</v>
      </c>
      <c r="P359" s="140">
        <f>O359*H359</f>
        <v>0</v>
      </c>
      <c r="Q359" s="140">
        <v>6.0099999999999997E-3</v>
      </c>
      <c r="R359" s="140">
        <f>Q359*H359</f>
        <v>1.1449049999999998</v>
      </c>
      <c r="S359" s="140">
        <v>0</v>
      </c>
      <c r="T359" s="141">
        <f>S359*H359</f>
        <v>0</v>
      </c>
      <c r="AR359" s="142" t="s">
        <v>135</v>
      </c>
      <c r="AT359" s="142" t="s">
        <v>130</v>
      </c>
      <c r="AU359" s="142" t="s">
        <v>90</v>
      </c>
      <c r="AY359" s="16" t="s">
        <v>128</v>
      </c>
      <c r="BE359" s="143">
        <f>IF(N359="základní",J359,0)</f>
        <v>0</v>
      </c>
      <c r="BF359" s="143">
        <f>IF(N359="snížená",J359,0)</f>
        <v>0</v>
      </c>
      <c r="BG359" s="143">
        <f>IF(N359="zákl. přenesená",J359,0)</f>
        <v>0</v>
      </c>
      <c r="BH359" s="143">
        <f>IF(N359="sníž. přenesená",J359,0)</f>
        <v>0</v>
      </c>
      <c r="BI359" s="143">
        <f>IF(N359="nulová",J359,0)</f>
        <v>0</v>
      </c>
      <c r="BJ359" s="16" t="s">
        <v>88</v>
      </c>
      <c r="BK359" s="143">
        <f>ROUND(I359*H359,2)</f>
        <v>0</v>
      </c>
      <c r="BL359" s="16" t="s">
        <v>135</v>
      </c>
      <c r="BM359" s="142" t="s">
        <v>910</v>
      </c>
    </row>
    <row r="360" spans="2:65" s="1" customFormat="1" ht="19.5">
      <c r="B360" s="31"/>
      <c r="D360" s="144" t="s">
        <v>137</v>
      </c>
      <c r="F360" s="145" t="s">
        <v>445</v>
      </c>
      <c r="I360" s="146"/>
      <c r="L360" s="31"/>
      <c r="M360" s="147"/>
      <c r="T360" s="55"/>
      <c r="AT360" s="16" t="s">
        <v>137</v>
      </c>
      <c r="AU360" s="16" t="s">
        <v>90</v>
      </c>
    </row>
    <row r="361" spans="2:65" s="12" customFormat="1" ht="11.25">
      <c r="B361" s="148"/>
      <c r="D361" s="144" t="s">
        <v>139</v>
      </c>
      <c r="E361" s="149" t="s">
        <v>1</v>
      </c>
      <c r="F361" s="150" t="s">
        <v>784</v>
      </c>
      <c r="H361" s="149" t="s">
        <v>1</v>
      </c>
      <c r="I361" s="151"/>
      <c r="L361" s="148"/>
      <c r="M361" s="152"/>
      <c r="T361" s="153"/>
      <c r="AT361" s="149" t="s">
        <v>139</v>
      </c>
      <c r="AU361" s="149" t="s">
        <v>90</v>
      </c>
      <c r="AV361" s="12" t="s">
        <v>88</v>
      </c>
      <c r="AW361" s="12" t="s">
        <v>36</v>
      </c>
      <c r="AX361" s="12" t="s">
        <v>80</v>
      </c>
      <c r="AY361" s="149" t="s">
        <v>128</v>
      </c>
    </row>
    <row r="362" spans="2:65" s="12" customFormat="1" ht="11.25">
      <c r="B362" s="148"/>
      <c r="D362" s="144" t="s">
        <v>139</v>
      </c>
      <c r="E362" s="149" t="s">
        <v>1</v>
      </c>
      <c r="F362" s="150" t="s">
        <v>785</v>
      </c>
      <c r="H362" s="149" t="s">
        <v>1</v>
      </c>
      <c r="I362" s="151"/>
      <c r="L362" s="148"/>
      <c r="M362" s="152"/>
      <c r="T362" s="153"/>
      <c r="AT362" s="149" t="s">
        <v>139</v>
      </c>
      <c r="AU362" s="149" t="s">
        <v>90</v>
      </c>
      <c r="AV362" s="12" t="s">
        <v>88</v>
      </c>
      <c r="AW362" s="12" t="s">
        <v>36</v>
      </c>
      <c r="AX362" s="12" t="s">
        <v>80</v>
      </c>
      <c r="AY362" s="149" t="s">
        <v>128</v>
      </c>
    </row>
    <row r="363" spans="2:65" s="13" customFormat="1" ht="11.25">
      <c r="B363" s="154"/>
      <c r="D363" s="144" t="s">
        <v>139</v>
      </c>
      <c r="E363" s="155" t="s">
        <v>1</v>
      </c>
      <c r="F363" s="156" t="s">
        <v>786</v>
      </c>
      <c r="H363" s="157">
        <v>135.30000000000001</v>
      </c>
      <c r="I363" s="158"/>
      <c r="L363" s="154"/>
      <c r="M363" s="159"/>
      <c r="T363" s="160"/>
      <c r="AT363" s="155" t="s">
        <v>139</v>
      </c>
      <c r="AU363" s="155" t="s">
        <v>90</v>
      </c>
      <c r="AV363" s="13" t="s">
        <v>90</v>
      </c>
      <c r="AW363" s="13" t="s">
        <v>36</v>
      </c>
      <c r="AX363" s="13" t="s">
        <v>80</v>
      </c>
      <c r="AY363" s="155" t="s">
        <v>128</v>
      </c>
    </row>
    <row r="364" spans="2:65" s="12" customFormat="1" ht="11.25">
      <c r="B364" s="148"/>
      <c r="D364" s="144" t="s">
        <v>139</v>
      </c>
      <c r="E364" s="149" t="s">
        <v>1</v>
      </c>
      <c r="F364" s="150" t="s">
        <v>787</v>
      </c>
      <c r="H364" s="149" t="s">
        <v>1</v>
      </c>
      <c r="I364" s="151"/>
      <c r="L364" s="148"/>
      <c r="M364" s="152"/>
      <c r="T364" s="153"/>
      <c r="AT364" s="149" t="s">
        <v>139</v>
      </c>
      <c r="AU364" s="149" t="s">
        <v>90</v>
      </c>
      <c r="AV364" s="12" t="s">
        <v>88</v>
      </c>
      <c r="AW364" s="12" t="s">
        <v>36</v>
      </c>
      <c r="AX364" s="12" t="s">
        <v>80</v>
      </c>
      <c r="AY364" s="149" t="s">
        <v>128</v>
      </c>
    </row>
    <row r="365" spans="2:65" s="13" customFormat="1" ht="11.25">
      <c r="B365" s="154"/>
      <c r="D365" s="144" t="s">
        <v>139</v>
      </c>
      <c r="E365" s="155" t="s">
        <v>1</v>
      </c>
      <c r="F365" s="156" t="s">
        <v>788</v>
      </c>
      <c r="H365" s="157">
        <v>55.2</v>
      </c>
      <c r="I365" s="158"/>
      <c r="L365" s="154"/>
      <c r="M365" s="159"/>
      <c r="T365" s="160"/>
      <c r="AT365" s="155" t="s">
        <v>139</v>
      </c>
      <c r="AU365" s="155" t="s">
        <v>90</v>
      </c>
      <c r="AV365" s="13" t="s">
        <v>90</v>
      </c>
      <c r="AW365" s="13" t="s">
        <v>36</v>
      </c>
      <c r="AX365" s="13" t="s">
        <v>80</v>
      </c>
      <c r="AY365" s="155" t="s">
        <v>128</v>
      </c>
    </row>
    <row r="366" spans="2:65" s="14" customFormat="1" ht="11.25">
      <c r="B366" s="161"/>
      <c r="D366" s="144" t="s">
        <v>139</v>
      </c>
      <c r="E366" s="162" t="s">
        <v>1</v>
      </c>
      <c r="F366" s="163" t="s">
        <v>149</v>
      </c>
      <c r="H366" s="164">
        <v>190.5</v>
      </c>
      <c r="I366" s="165"/>
      <c r="L366" s="161"/>
      <c r="M366" s="166"/>
      <c r="T366" s="167"/>
      <c r="AT366" s="162" t="s">
        <v>139</v>
      </c>
      <c r="AU366" s="162" t="s">
        <v>90</v>
      </c>
      <c r="AV366" s="14" t="s">
        <v>135</v>
      </c>
      <c r="AW366" s="14" t="s">
        <v>36</v>
      </c>
      <c r="AX366" s="14" t="s">
        <v>88</v>
      </c>
      <c r="AY366" s="162" t="s">
        <v>128</v>
      </c>
    </row>
    <row r="367" spans="2:65" s="1" customFormat="1" ht="24.2" customHeight="1">
      <c r="B367" s="31"/>
      <c r="C367" s="131" t="s">
        <v>398</v>
      </c>
      <c r="D367" s="131" t="s">
        <v>130</v>
      </c>
      <c r="E367" s="132" t="s">
        <v>447</v>
      </c>
      <c r="F367" s="133" t="s">
        <v>448</v>
      </c>
      <c r="G367" s="134" t="s">
        <v>133</v>
      </c>
      <c r="H367" s="135">
        <v>382.5</v>
      </c>
      <c r="I367" s="136"/>
      <c r="J367" s="137">
        <f>ROUND(I367*H367,2)</f>
        <v>0</v>
      </c>
      <c r="K367" s="133" t="s">
        <v>134</v>
      </c>
      <c r="L367" s="31"/>
      <c r="M367" s="138" t="s">
        <v>1</v>
      </c>
      <c r="N367" s="139" t="s">
        <v>45</v>
      </c>
      <c r="P367" s="140">
        <f>O367*H367</f>
        <v>0</v>
      </c>
      <c r="Q367" s="140">
        <v>7.1000000000000002E-4</v>
      </c>
      <c r="R367" s="140">
        <f>Q367*H367</f>
        <v>0.27157500000000001</v>
      </c>
      <c r="S367" s="140">
        <v>0</v>
      </c>
      <c r="T367" s="141">
        <f>S367*H367</f>
        <v>0</v>
      </c>
      <c r="AR367" s="142" t="s">
        <v>135</v>
      </c>
      <c r="AT367" s="142" t="s">
        <v>130</v>
      </c>
      <c r="AU367" s="142" t="s">
        <v>90</v>
      </c>
      <c r="AY367" s="16" t="s">
        <v>128</v>
      </c>
      <c r="BE367" s="143">
        <f>IF(N367="základní",J367,0)</f>
        <v>0</v>
      </c>
      <c r="BF367" s="143">
        <f>IF(N367="snížená",J367,0)</f>
        <v>0</v>
      </c>
      <c r="BG367" s="143">
        <f>IF(N367="zákl. přenesená",J367,0)</f>
        <v>0</v>
      </c>
      <c r="BH367" s="143">
        <f>IF(N367="sníž. přenesená",J367,0)</f>
        <v>0</v>
      </c>
      <c r="BI367" s="143">
        <f>IF(N367="nulová",J367,0)</f>
        <v>0</v>
      </c>
      <c r="BJ367" s="16" t="s">
        <v>88</v>
      </c>
      <c r="BK367" s="143">
        <f>ROUND(I367*H367,2)</f>
        <v>0</v>
      </c>
      <c r="BL367" s="16" t="s">
        <v>135</v>
      </c>
      <c r="BM367" s="142" t="s">
        <v>911</v>
      </c>
    </row>
    <row r="368" spans="2:65" s="1" customFormat="1" ht="19.5">
      <c r="B368" s="31"/>
      <c r="D368" s="144" t="s">
        <v>137</v>
      </c>
      <c r="F368" s="145" t="s">
        <v>450</v>
      </c>
      <c r="I368" s="146"/>
      <c r="L368" s="31"/>
      <c r="M368" s="147"/>
      <c r="T368" s="55"/>
      <c r="AT368" s="16" t="s">
        <v>137</v>
      </c>
      <c r="AU368" s="16" t="s">
        <v>90</v>
      </c>
    </row>
    <row r="369" spans="2:65" s="12" customFormat="1" ht="11.25">
      <c r="B369" s="148"/>
      <c r="D369" s="144" t="s">
        <v>139</v>
      </c>
      <c r="E369" s="149" t="s">
        <v>1</v>
      </c>
      <c r="F369" s="150" t="s">
        <v>784</v>
      </c>
      <c r="H369" s="149" t="s">
        <v>1</v>
      </c>
      <c r="I369" s="151"/>
      <c r="L369" s="148"/>
      <c r="M369" s="152"/>
      <c r="T369" s="153"/>
      <c r="AT369" s="149" t="s">
        <v>139</v>
      </c>
      <c r="AU369" s="149" t="s">
        <v>90</v>
      </c>
      <c r="AV369" s="12" t="s">
        <v>88</v>
      </c>
      <c r="AW369" s="12" t="s">
        <v>36</v>
      </c>
      <c r="AX369" s="12" t="s">
        <v>80</v>
      </c>
      <c r="AY369" s="149" t="s">
        <v>128</v>
      </c>
    </row>
    <row r="370" spans="2:65" s="12" customFormat="1" ht="11.25">
      <c r="B370" s="148"/>
      <c r="D370" s="144" t="s">
        <v>139</v>
      </c>
      <c r="E370" s="149" t="s">
        <v>1</v>
      </c>
      <c r="F370" s="150" t="s">
        <v>785</v>
      </c>
      <c r="H370" s="149" t="s">
        <v>1</v>
      </c>
      <c r="I370" s="151"/>
      <c r="L370" s="148"/>
      <c r="M370" s="152"/>
      <c r="T370" s="153"/>
      <c r="AT370" s="149" t="s">
        <v>139</v>
      </c>
      <c r="AU370" s="149" t="s">
        <v>90</v>
      </c>
      <c r="AV370" s="12" t="s">
        <v>88</v>
      </c>
      <c r="AW370" s="12" t="s">
        <v>36</v>
      </c>
      <c r="AX370" s="12" t="s">
        <v>80</v>
      </c>
      <c r="AY370" s="149" t="s">
        <v>128</v>
      </c>
    </row>
    <row r="371" spans="2:65" s="13" customFormat="1" ht="11.25">
      <c r="B371" s="154"/>
      <c r="D371" s="144" t="s">
        <v>139</v>
      </c>
      <c r="E371" s="155" t="s">
        <v>1</v>
      </c>
      <c r="F371" s="156" t="s">
        <v>791</v>
      </c>
      <c r="H371" s="157">
        <v>258.3</v>
      </c>
      <c r="I371" s="158"/>
      <c r="L371" s="154"/>
      <c r="M371" s="159"/>
      <c r="T371" s="160"/>
      <c r="AT371" s="155" t="s">
        <v>139</v>
      </c>
      <c r="AU371" s="155" t="s">
        <v>90</v>
      </c>
      <c r="AV371" s="13" t="s">
        <v>90</v>
      </c>
      <c r="AW371" s="13" t="s">
        <v>36</v>
      </c>
      <c r="AX371" s="13" t="s">
        <v>80</v>
      </c>
      <c r="AY371" s="155" t="s">
        <v>128</v>
      </c>
    </row>
    <row r="372" spans="2:65" s="12" customFormat="1" ht="11.25">
      <c r="B372" s="148"/>
      <c r="D372" s="144" t="s">
        <v>139</v>
      </c>
      <c r="E372" s="149" t="s">
        <v>1</v>
      </c>
      <c r="F372" s="150" t="s">
        <v>787</v>
      </c>
      <c r="H372" s="149" t="s">
        <v>1</v>
      </c>
      <c r="I372" s="151"/>
      <c r="L372" s="148"/>
      <c r="M372" s="152"/>
      <c r="T372" s="153"/>
      <c r="AT372" s="149" t="s">
        <v>139</v>
      </c>
      <c r="AU372" s="149" t="s">
        <v>90</v>
      </c>
      <c r="AV372" s="12" t="s">
        <v>88</v>
      </c>
      <c r="AW372" s="12" t="s">
        <v>36</v>
      </c>
      <c r="AX372" s="12" t="s">
        <v>80</v>
      </c>
      <c r="AY372" s="149" t="s">
        <v>128</v>
      </c>
    </row>
    <row r="373" spans="2:65" s="13" customFormat="1" ht="11.25">
      <c r="B373" s="154"/>
      <c r="D373" s="144" t="s">
        <v>139</v>
      </c>
      <c r="E373" s="155" t="s">
        <v>1</v>
      </c>
      <c r="F373" s="156" t="s">
        <v>792</v>
      </c>
      <c r="H373" s="157">
        <v>124.2</v>
      </c>
      <c r="I373" s="158"/>
      <c r="L373" s="154"/>
      <c r="M373" s="159"/>
      <c r="T373" s="160"/>
      <c r="AT373" s="155" t="s">
        <v>139</v>
      </c>
      <c r="AU373" s="155" t="s">
        <v>90</v>
      </c>
      <c r="AV373" s="13" t="s">
        <v>90</v>
      </c>
      <c r="AW373" s="13" t="s">
        <v>36</v>
      </c>
      <c r="AX373" s="13" t="s">
        <v>80</v>
      </c>
      <c r="AY373" s="155" t="s">
        <v>128</v>
      </c>
    </row>
    <row r="374" spans="2:65" s="14" customFormat="1" ht="11.25">
      <c r="B374" s="161"/>
      <c r="D374" s="144" t="s">
        <v>139</v>
      </c>
      <c r="E374" s="162" t="s">
        <v>1</v>
      </c>
      <c r="F374" s="163" t="s">
        <v>149</v>
      </c>
      <c r="H374" s="164">
        <v>382.5</v>
      </c>
      <c r="I374" s="165"/>
      <c r="L374" s="161"/>
      <c r="M374" s="166"/>
      <c r="T374" s="167"/>
      <c r="AT374" s="162" t="s">
        <v>139</v>
      </c>
      <c r="AU374" s="162" t="s">
        <v>90</v>
      </c>
      <c r="AV374" s="14" t="s">
        <v>135</v>
      </c>
      <c r="AW374" s="14" t="s">
        <v>36</v>
      </c>
      <c r="AX374" s="14" t="s">
        <v>88</v>
      </c>
      <c r="AY374" s="162" t="s">
        <v>128</v>
      </c>
    </row>
    <row r="375" spans="2:65" s="1" customFormat="1" ht="33" customHeight="1">
      <c r="B375" s="31"/>
      <c r="C375" s="131" t="s">
        <v>189</v>
      </c>
      <c r="D375" s="131" t="s">
        <v>130</v>
      </c>
      <c r="E375" s="132" t="s">
        <v>452</v>
      </c>
      <c r="F375" s="133" t="s">
        <v>453</v>
      </c>
      <c r="G375" s="134" t="s">
        <v>133</v>
      </c>
      <c r="H375" s="135">
        <v>382.5</v>
      </c>
      <c r="I375" s="136"/>
      <c r="J375" s="137">
        <f>ROUND(I375*H375,2)</f>
        <v>0</v>
      </c>
      <c r="K375" s="133" t="s">
        <v>134</v>
      </c>
      <c r="L375" s="31"/>
      <c r="M375" s="138" t="s">
        <v>1</v>
      </c>
      <c r="N375" s="139" t="s">
        <v>45</v>
      </c>
      <c r="P375" s="140">
        <f>O375*H375</f>
        <v>0</v>
      </c>
      <c r="Q375" s="140">
        <v>0</v>
      </c>
      <c r="R375" s="140">
        <f>Q375*H375</f>
        <v>0</v>
      </c>
      <c r="S375" s="140">
        <v>0</v>
      </c>
      <c r="T375" s="141">
        <f>S375*H375</f>
        <v>0</v>
      </c>
      <c r="AR375" s="142" t="s">
        <v>135</v>
      </c>
      <c r="AT375" s="142" t="s">
        <v>130</v>
      </c>
      <c r="AU375" s="142" t="s">
        <v>90</v>
      </c>
      <c r="AY375" s="16" t="s">
        <v>128</v>
      </c>
      <c r="BE375" s="143">
        <f>IF(N375="základní",J375,0)</f>
        <v>0</v>
      </c>
      <c r="BF375" s="143">
        <f>IF(N375="snížená",J375,0)</f>
        <v>0</v>
      </c>
      <c r="BG375" s="143">
        <f>IF(N375="zákl. přenesená",J375,0)</f>
        <v>0</v>
      </c>
      <c r="BH375" s="143">
        <f>IF(N375="sníž. přenesená",J375,0)</f>
        <v>0</v>
      </c>
      <c r="BI375" s="143">
        <f>IF(N375="nulová",J375,0)</f>
        <v>0</v>
      </c>
      <c r="BJ375" s="16" t="s">
        <v>88</v>
      </c>
      <c r="BK375" s="143">
        <f>ROUND(I375*H375,2)</f>
        <v>0</v>
      </c>
      <c r="BL375" s="16" t="s">
        <v>135</v>
      </c>
      <c r="BM375" s="142" t="s">
        <v>912</v>
      </c>
    </row>
    <row r="376" spans="2:65" s="1" customFormat="1" ht="29.25">
      <c r="B376" s="31"/>
      <c r="D376" s="144" t="s">
        <v>137</v>
      </c>
      <c r="F376" s="145" t="s">
        <v>455</v>
      </c>
      <c r="I376" s="146"/>
      <c r="L376" s="31"/>
      <c r="M376" s="147"/>
      <c r="T376" s="55"/>
      <c r="AT376" s="16" t="s">
        <v>137</v>
      </c>
      <c r="AU376" s="16" t="s">
        <v>90</v>
      </c>
    </row>
    <row r="377" spans="2:65" s="12" customFormat="1" ht="11.25">
      <c r="B377" s="148"/>
      <c r="D377" s="144" t="s">
        <v>139</v>
      </c>
      <c r="E377" s="149" t="s">
        <v>1</v>
      </c>
      <c r="F377" s="150" t="s">
        <v>784</v>
      </c>
      <c r="H377" s="149" t="s">
        <v>1</v>
      </c>
      <c r="I377" s="151"/>
      <c r="L377" s="148"/>
      <c r="M377" s="152"/>
      <c r="T377" s="153"/>
      <c r="AT377" s="149" t="s">
        <v>139</v>
      </c>
      <c r="AU377" s="149" t="s">
        <v>90</v>
      </c>
      <c r="AV377" s="12" t="s">
        <v>88</v>
      </c>
      <c r="AW377" s="12" t="s">
        <v>36</v>
      </c>
      <c r="AX377" s="12" t="s">
        <v>80</v>
      </c>
      <c r="AY377" s="149" t="s">
        <v>128</v>
      </c>
    </row>
    <row r="378" spans="2:65" s="12" customFormat="1" ht="11.25">
      <c r="B378" s="148"/>
      <c r="D378" s="144" t="s">
        <v>139</v>
      </c>
      <c r="E378" s="149" t="s">
        <v>1</v>
      </c>
      <c r="F378" s="150" t="s">
        <v>785</v>
      </c>
      <c r="H378" s="149" t="s">
        <v>1</v>
      </c>
      <c r="I378" s="151"/>
      <c r="L378" s="148"/>
      <c r="M378" s="152"/>
      <c r="T378" s="153"/>
      <c r="AT378" s="149" t="s">
        <v>139</v>
      </c>
      <c r="AU378" s="149" t="s">
        <v>90</v>
      </c>
      <c r="AV378" s="12" t="s">
        <v>88</v>
      </c>
      <c r="AW378" s="12" t="s">
        <v>36</v>
      </c>
      <c r="AX378" s="12" t="s">
        <v>80</v>
      </c>
      <c r="AY378" s="149" t="s">
        <v>128</v>
      </c>
    </row>
    <row r="379" spans="2:65" s="13" customFormat="1" ht="11.25">
      <c r="B379" s="154"/>
      <c r="D379" s="144" t="s">
        <v>139</v>
      </c>
      <c r="E379" s="155" t="s">
        <v>1</v>
      </c>
      <c r="F379" s="156" t="s">
        <v>791</v>
      </c>
      <c r="H379" s="157">
        <v>258.3</v>
      </c>
      <c r="I379" s="158"/>
      <c r="L379" s="154"/>
      <c r="M379" s="159"/>
      <c r="T379" s="160"/>
      <c r="AT379" s="155" t="s">
        <v>139</v>
      </c>
      <c r="AU379" s="155" t="s">
        <v>90</v>
      </c>
      <c r="AV379" s="13" t="s">
        <v>90</v>
      </c>
      <c r="AW379" s="13" t="s">
        <v>36</v>
      </c>
      <c r="AX379" s="13" t="s">
        <v>80</v>
      </c>
      <c r="AY379" s="155" t="s">
        <v>128</v>
      </c>
    </row>
    <row r="380" spans="2:65" s="12" customFormat="1" ht="11.25">
      <c r="B380" s="148"/>
      <c r="D380" s="144" t="s">
        <v>139</v>
      </c>
      <c r="E380" s="149" t="s">
        <v>1</v>
      </c>
      <c r="F380" s="150" t="s">
        <v>787</v>
      </c>
      <c r="H380" s="149" t="s">
        <v>1</v>
      </c>
      <c r="I380" s="151"/>
      <c r="L380" s="148"/>
      <c r="M380" s="152"/>
      <c r="T380" s="153"/>
      <c r="AT380" s="149" t="s">
        <v>139</v>
      </c>
      <c r="AU380" s="149" t="s">
        <v>90</v>
      </c>
      <c r="AV380" s="12" t="s">
        <v>88</v>
      </c>
      <c r="AW380" s="12" t="s">
        <v>36</v>
      </c>
      <c r="AX380" s="12" t="s">
        <v>80</v>
      </c>
      <c r="AY380" s="149" t="s">
        <v>128</v>
      </c>
    </row>
    <row r="381" spans="2:65" s="13" customFormat="1" ht="11.25">
      <c r="B381" s="154"/>
      <c r="D381" s="144" t="s">
        <v>139</v>
      </c>
      <c r="E381" s="155" t="s">
        <v>1</v>
      </c>
      <c r="F381" s="156" t="s">
        <v>792</v>
      </c>
      <c r="H381" s="157">
        <v>124.2</v>
      </c>
      <c r="I381" s="158"/>
      <c r="L381" s="154"/>
      <c r="M381" s="159"/>
      <c r="T381" s="160"/>
      <c r="AT381" s="155" t="s">
        <v>139</v>
      </c>
      <c r="AU381" s="155" t="s">
        <v>90</v>
      </c>
      <c r="AV381" s="13" t="s">
        <v>90</v>
      </c>
      <c r="AW381" s="13" t="s">
        <v>36</v>
      </c>
      <c r="AX381" s="13" t="s">
        <v>80</v>
      </c>
      <c r="AY381" s="155" t="s">
        <v>128</v>
      </c>
    </row>
    <row r="382" spans="2:65" s="14" customFormat="1" ht="11.25">
      <c r="B382" s="161"/>
      <c r="D382" s="144" t="s">
        <v>139</v>
      </c>
      <c r="E382" s="162" t="s">
        <v>1</v>
      </c>
      <c r="F382" s="163" t="s">
        <v>149</v>
      </c>
      <c r="H382" s="164">
        <v>382.5</v>
      </c>
      <c r="I382" s="165"/>
      <c r="L382" s="161"/>
      <c r="M382" s="166"/>
      <c r="T382" s="167"/>
      <c r="AT382" s="162" t="s">
        <v>139</v>
      </c>
      <c r="AU382" s="162" t="s">
        <v>90</v>
      </c>
      <c r="AV382" s="14" t="s">
        <v>135</v>
      </c>
      <c r="AW382" s="14" t="s">
        <v>36</v>
      </c>
      <c r="AX382" s="14" t="s">
        <v>88</v>
      </c>
      <c r="AY382" s="162" t="s">
        <v>128</v>
      </c>
    </row>
    <row r="383" spans="2:65" s="11" customFormat="1" ht="22.9" customHeight="1">
      <c r="B383" s="119"/>
      <c r="D383" s="120" t="s">
        <v>79</v>
      </c>
      <c r="E383" s="129" t="s">
        <v>190</v>
      </c>
      <c r="F383" s="129" t="s">
        <v>467</v>
      </c>
      <c r="I383" s="122"/>
      <c r="J383" s="130">
        <f>BK383</f>
        <v>0</v>
      </c>
      <c r="L383" s="119"/>
      <c r="M383" s="124"/>
      <c r="P383" s="125">
        <f>SUM(P384:P709)</f>
        <v>0</v>
      </c>
      <c r="R383" s="125">
        <f>SUM(R384:R709)</f>
        <v>5.669092</v>
      </c>
      <c r="T383" s="126">
        <f>SUM(T384:T709)</f>
        <v>1.69455</v>
      </c>
      <c r="AR383" s="120" t="s">
        <v>88</v>
      </c>
      <c r="AT383" s="127" t="s">
        <v>79</v>
      </c>
      <c r="AU383" s="127" t="s">
        <v>88</v>
      </c>
      <c r="AY383" s="120" t="s">
        <v>128</v>
      </c>
      <c r="BK383" s="128">
        <f>SUM(BK384:BK709)</f>
        <v>0</v>
      </c>
    </row>
    <row r="384" spans="2:65" s="1" customFormat="1" ht="24.2" customHeight="1">
      <c r="B384" s="31"/>
      <c r="C384" s="131" t="s">
        <v>408</v>
      </c>
      <c r="D384" s="131" t="s">
        <v>130</v>
      </c>
      <c r="E384" s="132" t="s">
        <v>913</v>
      </c>
      <c r="F384" s="133" t="s">
        <v>914</v>
      </c>
      <c r="G384" s="134" t="s">
        <v>209</v>
      </c>
      <c r="H384" s="135">
        <v>3</v>
      </c>
      <c r="I384" s="136"/>
      <c r="J384" s="137">
        <f>ROUND(I384*H384,2)</f>
        <v>0</v>
      </c>
      <c r="K384" s="133" t="s">
        <v>134</v>
      </c>
      <c r="L384" s="31"/>
      <c r="M384" s="138" t="s">
        <v>1</v>
      </c>
      <c r="N384" s="139" t="s">
        <v>45</v>
      </c>
      <c r="P384" s="140">
        <f>O384*H384</f>
        <v>0</v>
      </c>
      <c r="Q384" s="140">
        <v>0</v>
      </c>
      <c r="R384" s="140">
        <f>Q384*H384</f>
        <v>0</v>
      </c>
      <c r="S384" s="140">
        <v>0</v>
      </c>
      <c r="T384" s="141">
        <f>S384*H384</f>
        <v>0</v>
      </c>
      <c r="AR384" s="142" t="s">
        <v>135</v>
      </c>
      <c r="AT384" s="142" t="s">
        <v>130</v>
      </c>
      <c r="AU384" s="142" t="s">
        <v>90</v>
      </c>
      <c r="AY384" s="16" t="s">
        <v>128</v>
      </c>
      <c r="BE384" s="143">
        <f>IF(N384="základní",J384,0)</f>
        <v>0</v>
      </c>
      <c r="BF384" s="143">
        <f>IF(N384="snížená",J384,0)</f>
        <v>0</v>
      </c>
      <c r="BG384" s="143">
        <f>IF(N384="zákl. přenesená",J384,0)</f>
        <v>0</v>
      </c>
      <c r="BH384" s="143">
        <f>IF(N384="sníž. přenesená",J384,0)</f>
        <v>0</v>
      </c>
      <c r="BI384" s="143">
        <f>IF(N384="nulová",J384,0)</f>
        <v>0</v>
      </c>
      <c r="BJ384" s="16" t="s">
        <v>88</v>
      </c>
      <c r="BK384" s="143">
        <f>ROUND(I384*H384,2)</f>
        <v>0</v>
      </c>
      <c r="BL384" s="16" t="s">
        <v>135</v>
      </c>
      <c r="BM384" s="142" t="s">
        <v>915</v>
      </c>
    </row>
    <row r="385" spans="2:65" s="1" customFormat="1" ht="11.25">
      <c r="B385" s="31"/>
      <c r="D385" s="144" t="s">
        <v>137</v>
      </c>
      <c r="F385" s="145" t="s">
        <v>914</v>
      </c>
      <c r="I385" s="146"/>
      <c r="L385" s="31"/>
      <c r="M385" s="147"/>
      <c r="T385" s="55"/>
      <c r="AT385" s="16" t="s">
        <v>137</v>
      </c>
      <c r="AU385" s="16" t="s">
        <v>90</v>
      </c>
    </row>
    <row r="386" spans="2:65" s="12" customFormat="1" ht="11.25">
      <c r="B386" s="148"/>
      <c r="D386" s="144" t="s">
        <v>139</v>
      </c>
      <c r="E386" s="149" t="s">
        <v>1</v>
      </c>
      <c r="F386" s="150" t="s">
        <v>916</v>
      </c>
      <c r="H386" s="149" t="s">
        <v>1</v>
      </c>
      <c r="I386" s="151"/>
      <c r="L386" s="148"/>
      <c r="M386" s="152"/>
      <c r="T386" s="153"/>
      <c r="AT386" s="149" t="s">
        <v>139</v>
      </c>
      <c r="AU386" s="149" t="s">
        <v>90</v>
      </c>
      <c r="AV386" s="12" t="s">
        <v>88</v>
      </c>
      <c r="AW386" s="12" t="s">
        <v>36</v>
      </c>
      <c r="AX386" s="12" t="s">
        <v>80</v>
      </c>
      <c r="AY386" s="149" t="s">
        <v>128</v>
      </c>
    </row>
    <row r="387" spans="2:65" s="12" customFormat="1" ht="11.25">
      <c r="B387" s="148"/>
      <c r="D387" s="144" t="s">
        <v>139</v>
      </c>
      <c r="E387" s="149" t="s">
        <v>1</v>
      </c>
      <c r="F387" s="150" t="s">
        <v>817</v>
      </c>
      <c r="H387" s="149" t="s">
        <v>1</v>
      </c>
      <c r="I387" s="151"/>
      <c r="L387" s="148"/>
      <c r="M387" s="152"/>
      <c r="T387" s="153"/>
      <c r="AT387" s="149" t="s">
        <v>139</v>
      </c>
      <c r="AU387" s="149" t="s">
        <v>90</v>
      </c>
      <c r="AV387" s="12" t="s">
        <v>88</v>
      </c>
      <c r="AW387" s="12" t="s">
        <v>36</v>
      </c>
      <c r="AX387" s="12" t="s">
        <v>80</v>
      </c>
      <c r="AY387" s="149" t="s">
        <v>128</v>
      </c>
    </row>
    <row r="388" spans="2:65" s="13" customFormat="1" ht="11.25">
      <c r="B388" s="154"/>
      <c r="D388" s="144" t="s">
        <v>139</v>
      </c>
      <c r="E388" s="155" t="s">
        <v>1</v>
      </c>
      <c r="F388" s="156" t="s">
        <v>154</v>
      </c>
      <c r="H388" s="157">
        <v>3</v>
      </c>
      <c r="I388" s="158"/>
      <c r="L388" s="154"/>
      <c r="M388" s="159"/>
      <c r="T388" s="160"/>
      <c r="AT388" s="155" t="s">
        <v>139</v>
      </c>
      <c r="AU388" s="155" t="s">
        <v>90</v>
      </c>
      <c r="AV388" s="13" t="s">
        <v>90</v>
      </c>
      <c r="AW388" s="13" t="s">
        <v>36</v>
      </c>
      <c r="AX388" s="13" t="s">
        <v>80</v>
      </c>
      <c r="AY388" s="155" t="s">
        <v>128</v>
      </c>
    </row>
    <row r="389" spans="2:65" s="14" customFormat="1" ht="11.25">
      <c r="B389" s="161"/>
      <c r="D389" s="144" t="s">
        <v>139</v>
      </c>
      <c r="E389" s="162" t="s">
        <v>1</v>
      </c>
      <c r="F389" s="163" t="s">
        <v>149</v>
      </c>
      <c r="H389" s="164">
        <v>3</v>
      </c>
      <c r="I389" s="165"/>
      <c r="L389" s="161"/>
      <c r="M389" s="166"/>
      <c r="T389" s="167"/>
      <c r="AT389" s="162" t="s">
        <v>139</v>
      </c>
      <c r="AU389" s="162" t="s">
        <v>90</v>
      </c>
      <c r="AV389" s="14" t="s">
        <v>135</v>
      </c>
      <c r="AW389" s="14" t="s">
        <v>36</v>
      </c>
      <c r="AX389" s="14" t="s">
        <v>88</v>
      </c>
      <c r="AY389" s="162" t="s">
        <v>128</v>
      </c>
    </row>
    <row r="390" spans="2:65" s="1" customFormat="1" ht="24.2" customHeight="1">
      <c r="B390" s="31"/>
      <c r="C390" s="131" t="s">
        <v>416</v>
      </c>
      <c r="D390" s="131" t="s">
        <v>130</v>
      </c>
      <c r="E390" s="132" t="s">
        <v>917</v>
      </c>
      <c r="F390" s="133" t="s">
        <v>918</v>
      </c>
      <c r="G390" s="134" t="s">
        <v>170</v>
      </c>
      <c r="H390" s="135">
        <v>123</v>
      </c>
      <c r="I390" s="136"/>
      <c r="J390" s="137">
        <f>ROUND(I390*H390,2)</f>
        <v>0</v>
      </c>
      <c r="K390" s="133" t="s">
        <v>134</v>
      </c>
      <c r="L390" s="31"/>
      <c r="M390" s="138" t="s">
        <v>1</v>
      </c>
      <c r="N390" s="139" t="s">
        <v>45</v>
      </c>
      <c r="P390" s="140">
        <f>O390*H390</f>
        <v>0</v>
      </c>
      <c r="Q390" s="140">
        <v>0</v>
      </c>
      <c r="R390" s="140">
        <f>Q390*H390</f>
        <v>0</v>
      </c>
      <c r="S390" s="140">
        <v>0</v>
      </c>
      <c r="T390" s="141">
        <f>S390*H390</f>
        <v>0</v>
      </c>
      <c r="AR390" s="142" t="s">
        <v>135</v>
      </c>
      <c r="AT390" s="142" t="s">
        <v>130</v>
      </c>
      <c r="AU390" s="142" t="s">
        <v>90</v>
      </c>
      <c r="AY390" s="16" t="s">
        <v>128</v>
      </c>
      <c r="BE390" s="143">
        <f>IF(N390="základní",J390,0)</f>
        <v>0</v>
      </c>
      <c r="BF390" s="143">
        <f>IF(N390="snížená",J390,0)</f>
        <v>0</v>
      </c>
      <c r="BG390" s="143">
        <f>IF(N390="zákl. přenesená",J390,0)</f>
        <v>0</v>
      </c>
      <c r="BH390" s="143">
        <f>IF(N390="sníž. přenesená",J390,0)</f>
        <v>0</v>
      </c>
      <c r="BI390" s="143">
        <f>IF(N390="nulová",J390,0)</f>
        <v>0</v>
      </c>
      <c r="BJ390" s="16" t="s">
        <v>88</v>
      </c>
      <c r="BK390" s="143">
        <f>ROUND(I390*H390,2)</f>
        <v>0</v>
      </c>
      <c r="BL390" s="16" t="s">
        <v>135</v>
      </c>
      <c r="BM390" s="142" t="s">
        <v>919</v>
      </c>
    </row>
    <row r="391" spans="2:65" s="1" customFormat="1" ht="19.5">
      <c r="B391" s="31"/>
      <c r="D391" s="144" t="s">
        <v>137</v>
      </c>
      <c r="F391" s="145" t="s">
        <v>920</v>
      </c>
      <c r="I391" s="146"/>
      <c r="L391" s="31"/>
      <c r="M391" s="147"/>
      <c r="T391" s="55"/>
      <c r="AT391" s="16" t="s">
        <v>137</v>
      </c>
      <c r="AU391" s="16" t="s">
        <v>90</v>
      </c>
    </row>
    <row r="392" spans="2:65" s="12" customFormat="1" ht="11.25">
      <c r="B392" s="148"/>
      <c r="D392" s="144" t="s">
        <v>139</v>
      </c>
      <c r="E392" s="149" t="s">
        <v>1</v>
      </c>
      <c r="F392" s="150" t="s">
        <v>916</v>
      </c>
      <c r="H392" s="149" t="s">
        <v>1</v>
      </c>
      <c r="I392" s="151"/>
      <c r="L392" s="148"/>
      <c r="M392" s="152"/>
      <c r="T392" s="153"/>
      <c r="AT392" s="149" t="s">
        <v>139</v>
      </c>
      <c r="AU392" s="149" t="s">
        <v>90</v>
      </c>
      <c r="AV392" s="12" t="s">
        <v>88</v>
      </c>
      <c r="AW392" s="12" t="s">
        <v>36</v>
      </c>
      <c r="AX392" s="12" t="s">
        <v>80</v>
      </c>
      <c r="AY392" s="149" t="s">
        <v>128</v>
      </c>
    </row>
    <row r="393" spans="2:65" s="12" customFormat="1" ht="11.25">
      <c r="B393" s="148"/>
      <c r="D393" s="144" t="s">
        <v>139</v>
      </c>
      <c r="E393" s="149" t="s">
        <v>1</v>
      </c>
      <c r="F393" s="150" t="s">
        <v>817</v>
      </c>
      <c r="H393" s="149" t="s">
        <v>1</v>
      </c>
      <c r="I393" s="151"/>
      <c r="L393" s="148"/>
      <c r="M393" s="152"/>
      <c r="T393" s="153"/>
      <c r="AT393" s="149" t="s">
        <v>139</v>
      </c>
      <c r="AU393" s="149" t="s">
        <v>90</v>
      </c>
      <c r="AV393" s="12" t="s">
        <v>88</v>
      </c>
      <c r="AW393" s="12" t="s">
        <v>36</v>
      </c>
      <c r="AX393" s="12" t="s">
        <v>80</v>
      </c>
      <c r="AY393" s="149" t="s">
        <v>128</v>
      </c>
    </row>
    <row r="394" spans="2:65" s="13" customFormat="1" ht="11.25">
      <c r="B394" s="154"/>
      <c r="D394" s="144" t="s">
        <v>139</v>
      </c>
      <c r="E394" s="155" t="s">
        <v>1</v>
      </c>
      <c r="F394" s="156" t="s">
        <v>803</v>
      </c>
      <c r="H394" s="157">
        <v>123</v>
      </c>
      <c r="I394" s="158"/>
      <c r="L394" s="154"/>
      <c r="M394" s="159"/>
      <c r="T394" s="160"/>
      <c r="AT394" s="155" t="s">
        <v>139</v>
      </c>
      <c r="AU394" s="155" t="s">
        <v>90</v>
      </c>
      <c r="AV394" s="13" t="s">
        <v>90</v>
      </c>
      <c r="AW394" s="13" t="s">
        <v>36</v>
      </c>
      <c r="AX394" s="13" t="s">
        <v>80</v>
      </c>
      <c r="AY394" s="155" t="s">
        <v>128</v>
      </c>
    </row>
    <row r="395" spans="2:65" s="14" customFormat="1" ht="11.25">
      <c r="B395" s="161"/>
      <c r="D395" s="144" t="s">
        <v>139</v>
      </c>
      <c r="E395" s="162" t="s">
        <v>1</v>
      </c>
      <c r="F395" s="163" t="s">
        <v>149</v>
      </c>
      <c r="H395" s="164">
        <v>123</v>
      </c>
      <c r="I395" s="165"/>
      <c r="L395" s="161"/>
      <c r="M395" s="166"/>
      <c r="T395" s="167"/>
      <c r="AT395" s="162" t="s">
        <v>139</v>
      </c>
      <c r="AU395" s="162" t="s">
        <v>90</v>
      </c>
      <c r="AV395" s="14" t="s">
        <v>135</v>
      </c>
      <c r="AW395" s="14" t="s">
        <v>36</v>
      </c>
      <c r="AX395" s="14" t="s">
        <v>88</v>
      </c>
      <c r="AY395" s="162" t="s">
        <v>128</v>
      </c>
    </row>
    <row r="396" spans="2:65" s="1" customFormat="1" ht="16.5" customHeight="1">
      <c r="B396" s="31"/>
      <c r="C396" s="168" t="s">
        <v>426</v>
      </c>
      <c r="D396" s="168" t="s">
        <v>305</v>
      </c>
      <c r="E396" s="169" t="s">
        <v>921</v>
      </c>
      <c r="F396" s="170" t="s">
        <v>922</v>
      </c>
      <c r="G396" s="171" t="s">
        <v>170</v>
      </c>
      <c r="H396" s="172">
        <v>123</v>
      </c>
      <c r="I396" s="173"/>
      <c r="J396" s="174">
        <f>ROUND(I396*H396,2)</f>
        <v>0</v>
      </c>
      <c r="K396" s="170" t="s">
        <v>134</v>
      </c>
      <c r="L396" s="175"/>
      <c r="M396" s="176" t="s">
        <v>1</v>
      </c>
      <c r="N396" s="177" t="s">
        <v>45</v>
      </c>
      <c r="P396" s="140">
        <f>O396*H396</f>
        <v>0</v>
      </c>
      <c r="Q396" s="140">
        <v>2.1499999999999998E-2</v>
      </c>
      <c r="R396" s="140">
        <f>Q396*H396</f>
        <v>2.6444999999999999</v>
      </c>
      <c r="S396" s="140">
        <v>0</v>
      </c>
      <c r="T396" s="141">
        <f>S396*H396</f>
        <v>0</v>
      </c>
      <c r="AR396" s="142" t="s">
        <v>190</v>
      </c>
      <c r="AT396" s="142" t="s">
        <v>305</v>
      </c>
      <c r="AU396" s="142" t="s">
        <v>90</v>
      </c>
      <c r="AY396" s="16" t="s">
        <v>128</v>
      </c>
      <c r="BE396" s="143">
        <f>IF(N396="základní",J396,0)</f>
        <v>0</v>
      </c>
      <c r="BF396" s="143">
        <f>IF(N396="snížená",J396,0)</f>
        <v>0</v>
      </c>
      <c r="BG396" s="143">
        <f>IF(N396="zákl. přenesená",J396,0)</f>
        <v>0</v>
      </c>
      <c r="BH396" s="143">
        <f>IF(N396="sníž. přenesená",J396,0)</f>
        <v>0</v>
      </c>
      <c r="BI396" s="143">
        <f>IF(N396="nulová",J396,0)</f>
        <v>0</v>
      </c>
      <c r="BJ396" s="16" t="s">
        <v>88</v>
      </c>
      <c r="BK396" s="143">
        <f>ROUND(I396*H396,2)</f>
        <v>0</v>
      </c>
      <c r="BL396" s="16" t="s">
        <v>135</v>
      </c>
      <c r="BM396" s="142" t="s">
        <v>923</v>
      </c>
    </row>
    <row r="397" spans="2:65" s="1" customFormat="1" ht="29.25">
      <c r="B397" s="31"/>
      <c r="D397" s="144" t="s">
        <v>137</v>
      </c>
      <c r="F397" s="145" t="s">
        <v>924</v>
      </c>
      <c r="I397" s="146"/>
      <c r="L397" s="31"/>
      <c r="M397" s="147"/>
      <c r="T397" s="55"/>
      <c r="AT397" s="16" t="s">
        <v>137</v>
      </c>
      <c r="AU397" s="16" t="s">
        <v>90</v>
      </c>
    </row>
    <row r="398" spans="2:65" s="12" customFormat="1" ht="11.25">
      <c r="B398" s="148"/>
      <c r="D398" s="144" t="s">
        <v>139</v>
      </c>
      <c r="E398" s="149" t="s">
        <v>1</v>
      </c>
      <c r="F398" s="150" t="s">
        <v>916</v>
      </c>
      <c r="H398" s="149" t="s">
        <v>1</v>
      </c>
      <c r="I398" s="151"/>
      <c r="L398" s="148"/>
      <c r="M398" s="152"/>
      <c r="T398" s="153"/>
      <c r="AT398" s="149" t="s">
        <v>139</v>
      </c>
      <c r="AU398" s="149" t="s">
        <v>90</v>
      </c>
      <c r="AV398" s="12" t="s">
        <v>88</v>
      </c>
      <c r="AW398" s="12" t="s">
        <v>36</v>
      </c>
      <c r="AX398" s="12" t="s">
        <v>80</v>
      </c>
      <c r="AY398" s="149" t="s">
        <v>128</v>
      </c>
    </row>
    <row r="399" spans="2:65" s="12" customFormat="1" ht="11.25">
      <c r="B399" s="148"/>
      <c r="D399" s="144" t="s">
        <v>139</v>
      </c>
      <c r="E399" s="149" t="s">
        <v>1</v>
      </c>
      <c r="F399" s="150" t="s">
        <v>817</v>
      </c>
      <c r="H399" s="149" t="s">
        <v>1</v>
      </c>
      <c r="I399" s="151"/>
      <c r="L399" s="148"/>
      <c r="M399" s="152"/>
      <c r="T399" s="153"/>
      <c r="AT399" s="149" t="s">
        <v>139</v>
      </c>
      <c r="AU399" s="149" t="s">
        <v>90</v>
      </c>
      <c r="AV399" s="12" t="s">
        <v>88</v>
      </c>
      <c r="AW399" s="12" t="s">
        <v>36</v>
      </c>
      <c r="AX399" s="12" t="s">
        <v>80</v>
      </c>
      <c r="AY399" s="149" t="s">
        <v>128</v>
      </c>
    </row>
    <row r="400" spans="2:65" s="13" customFormat="1" ht="11.25">
      <c r="B400" s="154"/>
      <c r="D400" s="144" t="s">
        <v>139</v>
      </c>
      <c r="E400" s="155" t="s">
        <v>1</v>
      </c>
      <c r="F400" s="156" t="s">
        <v>803</v>
      </c>
      <c r="H400" s="157">
        <v>123</v>
      </c>
      <c r="I400" s="158"/>
      <c r="L400" s="154"/>
      <c r="M400" s="159"/>
      <c r="T400" s="160"/>
      <c r="AT400" s="155" t="s">
        <v>139</v>
      </c>
      <c r="AU400" s="155" t="s">
        <v>90</v>
      </c>
      <c r="AV400" s="13" t="s">
        <v>90</v>
      </c>
      <c r="AW400" s="13" t="s">
        <v>36</v>
      </c>
      <c r="AX400" s="13" t="s">
        <v>80</v>
      </c>
      <c r="AY400" s="155" t="s">
        <v>128</v>
      </c>
    </row>
    <row r="401" spans="2:65" s="14" customFormat="1" ht="11.25">
      <c r="B401" s="161"/>
      <c r="D401" s="144" t="s">
        <v>139</v>
      </c>
      <c r="E401" s="162" t="s">
        <v>1</v>
      </c>
      <c r="F401" s="163" t="s">
        <v>149</v>
      </c>
      <c r="H401" s="164">
        <v>123</v>
      </c>
      <c r="I401" s="165"/>
      <c r="L401" s="161"/>
      <c r="M401" s="166"/>
      <c r="T401" s="167"/>
      <c r="AT401" s="162" t="s">
        <v>139</v>
      </c>
      <c r="AU401" s="162" t="s">
        <v>90</v>
      </c>
      <c r="AV401" s="14" t="s">
        <v>135</v>
      </c>
      <c r="AW401" s="14" t="s">
        <v>36</v>
      </c>
      <c r="AX401" s="14" t="s">
        <v>88</v>
      </c>
      <c r="AY401" s="162" t="s">
        <v>128</v>
      </c>
    </row>
    <row r="402" spans="2:65" s="1" customFormat="1" ht="24.2" customHeight="1">
      <c r="B402" s="31"/>
      <c r="C402" s="131" t="s">
        <v>431</v>
      </c>
      <c r="D402" s="131" t="s">
        <v>130</v>
      </c>
      <c r="E402" s="132" t="s">
        <v>925</v>
      </c>
      <c r="F402" s="133" t="s">
        <v>926</v>
      </c>
      <c r="G402" s="134" t="s">
        <v>209</v>
      </c>
      <c r="H402" s="135">
        <v>1</v>
      </c>
      <c r="I402" s="136"/>
      <c r="J402" s="137">
        <f>ROUND(I402*H402,2)</f>
        <v>0</v>
      </c>
      <c r="K402" s="133" t="s">
        <v>134</v>
      </c>
      <c r="L402" s="31"/>
      <c r="M402" s="138" t="s">
        <v>1</v>
      </c>
      <c r="N402" s="139" t="s">
        <v>45</v>
      </c>
      <c r="P402" s="140">
        <f>O402*H402</f>
        <v>0</v>
      </c>
      <c r="Q402" s="140">
        <v>1.67E-3</v>
      </c>
      <c r="R402" s="140">
        <f>Q402*H402</f>
        <v>1.67E-3</v>
      </c>
      <c r="S402" s="140">
        <v>0</v>
      </c>
      <c r="T402" s="141">
        <f>S402*H402</f>
        <v>0</v>
      </c>
      <c r="AR402" s="142" t="s">
        <v>135</v>
      </c>
      <c r="AT402" s="142" t="s">
        <v>130</v>
      </c>
      <c r="AU402" s="142" t="s">
        <v>90</v>
      </c>
      <c r="AY402" s="16" t="s">
        <v>128</v>
      </c>
      <c r="BE402" s="143">
        <f>IF(N402="základní",J402,0)</f>
        <v>0</v>
      </c>
      <c r="BF402" s="143">
        <f>IF(N402="snížená",J402,0)</f>
        <v>0</v>
      </c>
      <c r="BG402" s="143">
        <f>IF(N402="zákl. přenesená",J402,0)</f>
        <v>0</v>
      </c>
      <c r="BH402" s="143">
        <f>IF(N402="sníž. přenesená",J402,0)</f>
        <v>0</v>
      </c>
      <c r="BI402" s="143">
        <f>IF(N402="nulová",J402,0)</f>
        <v>0</v>
      </c>
      <c r="BJ402" s="16" t="s">
        <v>88</v>
      </c>
      <c r="BK402" s="143">
        <f>ROUND(I402*H402,2)</f>
        <v>0</v>
      </c>
      <c r="BL402" s="16" t="s">
        <v>135</v>
      </c>
      <c r="BM402" s="142" t="s">
        <v>927</v>
      </c>
    </row>
    <row r="403" spans="2:65" s="1" customFormat="1" ht="29.25">
      <c r="B403" s="31"/>
      <c r="D403" s="144" t="s">
        <v>137</v>
      </c>
      <c r="F403" s="145" t="s">
        <v>928</v>
      </c>
      <c r="I403" s="146"/>
      <c r="L403" s="31"/>
      <c r="M403" s="147"/>
      <c r="T403" s="55"/>
      <c r="AT403" s="16" t="s">
        <v>137</v>
      </c>
      <c r="AU403" s="16" t="s">
        <v>90</v>
      </c>
    </row>
    <row r="404" spans="2:65" s="12" customFormat="1" ht="11.25">
      <c r="B404" s="148"/>
      <c r="D404" s="144" t="s">
        <v>139</v>
      </c>
      <c r="E404" s="149" t="s">
        <v>1</v>
      </c>
      <c r="F404" s="150" t="s">
        <v>916</v>
      </c>
      <c r="H404" s="149" t="s">
        <v>1</v>
      </c>
      <c r="I404" s="151"/>
      <c r="L404" s="148"/>
      <c r="M404" s="152"/>
      <c r="T404" s="153"/>
      <c r="AT404" s="149" t="s">
        <v>139</v>
      </c>
      <c r="AU404" s="149" t="s">
        <v>90</v>
      </c>
      <c r="AV404" s="12" t="s">
        <v>88</v>
      </c>
      <c r="AW404" s="12" t="s">
        <v>36</v>
      </c>
      <c r="AX404" s="12" t="s">
        <v>80</v>
      </c>
      <c r="AY404" s="149" t="s">
        <v>128</v>
      </c>
    </row>
    <row r="405" spans="2:65" s="12" customFormat="1" ht="11.25">
      <c r="B405" s="148"/>
      <c r="D405" s="144" t="s">
        <v>139</v>
      </c>
      <c r="E405" s="149" t="s">
        <v>1</v>
      </c>
      <c r="F405" s="150" t="s">
        <v>817</v>
      </c>
      <c r="H405" s="149" t="s">
        <v>1</v>
      </c>
      <c r="I405" s="151"/>
      <c r="L405" s="148"/>
      <c r="M405" s="152"/>
      <c r="T405" s="153"/>
      <c r="AT405" s="149" t="s">
        <v>139</v>
      </c>
      <c r="AU405" s="149" t="s">
        <v>90</v>
      </c>
      <c r="AV405" s="12" t="s">
        <v>88</v>
      </c>
      <c r="AW405" s="12" t="s">
        <v>36</v>
      </c>
      <c r="AX405" s="12" t="s">
        <v>80</v>
      </c>
      <c r="AY405" s="149" t="s">
        <v>128</v>
      </c>
    </row>
    <row r="406" spans="2:65" s="13" customFormat="1" ht="11.25">
      <c r="B406" s="154"/>
      <c r="D406" s="144" t="s">
        <v>139</v>
      </c>
      <c r="E406" s="155" t="s">
        <v>1</v>
      </c>
      <c r="F406" s="156" t="s">
        <v>88</v>
      </c>
      <c r="H406" s="157">
        <v>1</v>
      </c>
      <c r="I406" s="158"/>
      <c r="L406" s="154"/>
      <c r="M406" s="159"/>
      <c r="T406" s="160"/>
      <c r="AT406" s="155" t="s">
        <v>139</v>
      </c>
      <c r="AU406" s="155" t="s">
        <v>90</v>
      </c>
      <c r="AV406" s="13" t="s">
        <v>90</v>
      </c>
      <c r="AW406" s="13" t="s">
        <v>36</v>
      </c>
      <c r="AX406" s="13" t="s">
        <v>88</v>
      </c>
      <c r="AY406" s="155" t="s">
        <v>128</v>
      </c>
    </row>
    <row r="407" spans="2:65" s="1" customFormat="1" ht="16.5" customHeight="1">
      <c r="B407" s="31"/>
      <c r="C407" s="168" t="s">
        <v>436</v>
      </c>
      <c r="D407" s="168" t="s">
        <v>305</v>
      </c>
      <c r="E407" s="169" t="s">
        <v>929</v>
      </c>
      <c r="F407" s="170" t="s">
        <v>930</v>
      </c>
      <c r="G407" s="171" t="s">
        <v>209</v>
      </c>
      <c r="H407" s="172">
        <v>1.01</v>
      </c>
      <c r="I407" s="173"/>
      <c r="J407" s="174">
        <f>ROUND(I407*H407,2)</f>
        <v>0</v>
      </c>
      <c r="K407" s="170" t="s">
        <v>134</v>
      </c>
      <c r="L407" s="175"/>
      <c r="M407" s="176" t="s">
        <v>1</v>
      </c>
      <c r="N407" s="177" t="s">
        <v>45</v>
      </c>
      <c r="P407" s="140">
        <f>O407*H407</f>
        <v>0</v>
      </c>
      <c r="Q407" s="140">
        <v>1.41E-2</v>
      </c>
      <c r="R407" s="140">
        <f>Q407*H407</f>
        <v>1.4241E-2</v>
      </c>
      <c r="S407" s="140">
        <v>0</v>
      </c>
      <c r="T407" s="141">
        <f>S407*H407</f>
        <v>0</v>
      </c>
      <c r="AR407" s="142" t="s">
        <v>190</v>
      </c>
      <c r="AT407" s="142" t="s">
        <v>305</v>
      </c>
      <c r="AU407" s="142" t="s">
        <v>90</v>
      </c>
      <c r="AY407" s="16" t="s">
        <v>128</v>
      </c>
      <c r="BE407" s="143">
        <f>IF(N407="základní",J407,0)</f>
        <v>0</v>
      </c>
      <c r="BF407" s="143">
        <f>IF(N407="snížená",J407,0)</f>
        <v>0</v>
      </c>
      <c r="BG407" s="143">
        <f>IF(N407="zákl. přenesená",J407,0)</f>
        <v>0</v>
      </c>
      <c r="BH407" s="143">
        <f>IF(N407="sníž. přenesená",J407,0)</f>
        <v>0</v>
      </c>
      <c r="BI407" s="143">
        <f>IF(N407="nulová",J407,0)</f>
        <v>0</v>
      </c>
      <c r="BJ407" s="16" t="s">
        <v>88</v>
      </c>
      <c r="BK407" s="143">
        <f>ROUND(I407*H407,2)</f>
        <v>0</v>
      </c>
      <c r="BL407" s="16" t="s">
        <v>135</v>
      </c>
      <c r="BM407" s="142" t="s">
        <v>931</v>
      </c>
    </row>
    <row r="408" spans="2:65" s="1" customFormat="1" ht="11.25">
      <c r="B408" s="31"/>
      <c r="D408" s="144" t="s">
        <v>137</v>
      </c>
      <c r="F408" s="145" t="s">
        <v>930</v>
      </c>
      <c r="I408" s="146"/>
      <c r="L408" s="31"/>
      <c r="M408" s="147"/>
      <c r="T408" s="55"/>
      <c r="AT408" s="16" t="s">
        <v>137</v>
      </c>
      <c r="AU408" s="16" t="s">
        <v>90</v>
      </c>
    </row>
    <row r="409" spans="2:65" s="12" customFormat="1" ht="11.25">
      <c r="B409" s="148"/>
      <c r="D409" s="144" t="s">
        <v>139</v>
      </c>
      <c r="E409" s="149" t="s">
        <v>1</v>
      </c>
      <c r="F409" s="150" t="s">
        <v>916</v>
      </c>
      <c r="H409" s="149" t="s">
        <v>1</v>
      </c>
      <c r="I409" s="151"/>
      <c r="L409" s="148"/>
      <c r="M409" s="152"/>
      <c r="T409" s="153"/>
      <c r="AT409" s="149" t="s">
        <v>139</v>
      </c>
      <c r="AU409" s="149" t="s">
        <v>90</v>
      </c>
      <c r="AV409" s="12" t="s">
        <v>88</v>
      </c>
      <c r="AW409" s="12" t="s">
        <v>36</v>
      </c>
      <c r="AX409" s="12" t="s">
        <v>80</v>
      </c>
      <c r="AY409" s="149" t="s">
        <v>128</v>
      </c>
    </row>
    <row r="410" spans="2:65" s="12" customFormat="1" ht="11.25">
      <c r="B410" s="148"/>
      <c r="D410" s="144" t="s">
        <v>139</v>
      </c>
      <c r="E410" s="149" t="s">
        <v>1</v>
      </c>
      <c r="F410" s="150" t="s">
        <v>817</v>
      </c>
      <c r="H410" s="149" t="s">
        <v>1</v>
      </c>
      <c r="I410" s="151"/>
      <c r="L410" s="148"/>
      <c r="M410" s="152"/>
      <c r="T410" s="153"/>
      <c r="AT410" s="149" t="s">
        <v>139</v>
      </c>
      <c r="AU410" s="149" t="s">
        <v>90</v>
      </c>
      <c r="AV410" s="12" t="s">
        <v>88</v>
      </c>
      <c r="AW410" s="12" t="s">
        <v>36</v>
      </c>
      <c r="AX410" s="12" t="s">
        <v>80</v>
      </c>
      <c r="AY410" s="149" t="s">
        <v>128</v>
      </c>
    </row>
    <row r="411" spans="2:65" s="13" customFormat="1" ht="11.25">
      <c r="B411" s="154"/>
      <c r="D411" s="144" t="s">
        <v>139</v>
      </c>
      <c r="E411" s="155" t="s">
        <v>1</v>
      </c>
      <c r="F411" s="156" t="s">
        <v>88</v>
      </c>
      <c r="H411" s="157">
        <v>1</v>
      </c>
      <c r="I411" s="158"/>
      <c r="L411" s="154"/>
      <c r="M411" s="159"/>
      <c r="T411" s="160"/>
      <c r="AT411" s="155" t="s">
        <v>139</v>
      </c>
      <c r="AU411" s="155" t="s">
        <v>90</v>
      </c>
      <c r="AV411" s="13" t="s">
        <v>90</v>
      </c>
      <c r="AW411" s="13" t="s">
        <v>36</v>
      </c>
      <c r="AX411" s="13" t="s">
        <v>88</v>
      </c>
      <c r="AY411" s="155" t="s">
        <v>128</v>
      </c>
    </row>
    <row r="412" spans="2:65" s="13" customFormat="1" ht="11.25">
      <c r="B412" s="154"/>
      <c r="D412" s="144" t="s">
        <v>139</v>
      </c>
      <c r="F412" s="156" t="s">
        <v>932</v>
      </c>
      <c r="H412" s="157">
        <v>1.01</v>
      </c>
      <c r="I412" s="158"/>
      <c r="L412" s="154"/>
      <c r="M412" s="159"/>
      <c r="T412" s="160"/>
      <c r="AT412" s="155" t="s">
        <v>139</v>
      </c>
      <c r="AU412" s="155" t="s">
        <v>90</v>
      </c>
      <c r="AV412" s="13" t="s">
        <v>90</v>
      </c>
      <c r="AW412" s="13" t="s">
        <v>4</v>
      </c>
      <c r="AX412" s="13" t="s">
        <v>88</v>
      </c>
      <c r="AY412" s="155" t="s">
        <v>128</v>
      </c>
    </row>
    <row r="413" spans="2:65" s="1" customFormat="1" ht="24.2" customHeight="1">
      <c r="B413" s="31"/>
      <c r="C413" s="131" t="s">
        <v>441</v>
      </c>
      <c r="D413" s="131" t="s">
        <v>130</v>
      </c>
      <c r="E413" s="132" t="s">
        <v>933</v>
      </c>
      <c r="F413" s="133" t="s">
        <v>934</v>
      </c>
      <c r="G413" s="134" t="s">
        <v>209</v>
      </c>
      <c r="H413" s="135">
        <v>6</v>
      </c>
      <c r="I413" s="136"/>
      <c r="J413" s="137">
        <f>ROUND(I413*H413,2)</f>
        <v>0</v>
      </c>
      <c r="K413" s="133" t="s">
        <v>134</v>
      </c>
      <c r="L413" s="31"/>
      <c r="M413" s="138" t="s">
        <v>1</v>
      </c>
      <c r="N413" s="139" t="s">
        <v>45</v>
      </c>
      <c r="P413" s="140">
        <f>O413*H413</f>
        <v>0</v>
      </c>
      <c r="Q413" s="140">
        <v>1.67E-3</v>
      </c>
      <c r="R413" s="140">
        <f>Q413*H413</f>
        <v>1.0020000000000001E-2</v>
      </c>
      <c r="S413" s="140">
        <v>0</v>
      </c>
      <c r="T413" s="141">
        <f>S413*H413</f>
        <v>0</v>
      </c>
      <c r="AR413" s="142" t="s">
        <v>135</v>
      </c>
      <c r="AT413" s="142" t="s">
        <v>130</v>
      </c>
      <c r="AU413" s="142" t="s">
        <v>90</v>
      </c>
      <c r="AY413" s="16" t="s">
        <v>128</v>
      </c>
      <c r="BE413" s="143">
        <f>IF(N413="základní",J413,0)</f>
        <v>0</v>
      </c>
      <c r="BF413" s="143">
        <f>IF(N413="snížená",J413,0)</f>
        <v>0</v>
      </c>
      <c r="BG413" s="143">
        <f>IF(N413="zákl. přenesená",J413,0)</f>
        <v>0</v>
      </c>
      <c r="BH413" s="143">
        <f>IF(N413="sníž. přenesená",J413,0)</f>
        <v>0</v>
      </c>
      <c r="BI413" s="143">
        <f>IF(N413="nulová",J413,0)</f>
        <v>0</v>
      </c>
      <c r="BJ413" s="16" t="s">
        <v>88</v>
      </c>
      <c r="BK413" s="143">
        <f>ROUND(I413*H413,2)</f>
        <v>0</v>
      </c>
      <c r="BL413" s="16" t="s">
        <v>135</v>
      </c>
      <c r="BM413" s="142" t="s">
        <v>935</v>
      </c>
    </row>
    <row r="414" spans="2:65" s="1" customFormat="1" ht="29.25">
      <c r="B414" s="31"/>
      <c r="D414" s="144" t="s">
        <v>137</v>
      </c>
      <c r="F414" s="145" t="s">
        <v>936</v>
      </c>
      <c r="I414" s="146"/>
      <c r="L414" s="31"/>
      <c r="M414" s="147"/>
      <c r="T414" s="55"/>
      <c r="AT414" s="16" t="s">
        <v>137</v>
      </c>
      <c r="AU414" s="16" t="s">
        <v>90</v>
      </c>
    </row>
    <row r="415" spans="2:65" s="12" customFormat="1" ht="11.25">
      <c r="B415" s="148"/>
      <c r="D415" s="144" t="s">
        <v>139</v>
      </c>
      <c r="E415" s="149" t="s">
        <v>1</v>
      </c>
      <c r="F415" s="150" t="s">
        <v>916</v>
      </c>
      <c r="H415" s="149" t="s">
        <v>1</v>
      </c>
      <c r="I415" s="151"/>
      <c r="L415" s="148"/>
      <c r="M415" s="152"/>
      <c r="T415" s="153"/>
      <c r="AT415" s="149" t="s">
        <v>139</v>
      </c>
      <c r="AU415" s="149" t="s">
        <v>90</v>
      </c>
      <c r="AV415" s="12" t="s">
        <v>88</v>
      </c>
      <c r="AW415" s="12" t="s">
        <v>36</v>
      </c>
      <c r="AX415" s="12" t="s">
        <v>80</v>
      </c>
      <c r="AY415" s="149" t="s">
        <v>128</v>
      </c>
    </row>
    <row r="416" spans="2:65" s="12" customFormat="1" ht="11.25">
      <c r="B416" s="148"/>
      <c r="D416" s="144" t="s">
        <v>139</v>
      </c>
      <c r="E416" s="149" t="s">
        <v>1</v>
      </c>
      <c r="F416" s="150" t="s">
        <v>817</v>
      </c>
      <c r="H416" s="149" t="s">
        <v>1</v>
      </c>
      <c r="I416" s="151"/>
      <c r="L416" s="148"/>
      <c r="M416" s="152"/>
      <c r="T416" s="153"/>
      <c r="AT416" s="149" t="s">
        <v>139</v>
      </c>
      <c r="AU416" s="149" t="s">
        <v>90</v>
      </c>
      <c r="AV416" s="12" t="s">
        <v>88</v>
      </c>
      <c r="AW416" s="12" t="s">
        <v>36</v>
      </c>
      <c r="AX416" s="12" t="s">
        <v>80</v>
      </c>
      <c r="AY416" s="149" t="s">
        <v>128</v>
      </c>
    </row>
    <row r="417" spans="2:65" s="13" customFormat="1" ht="11.25">
      <c r="B417" s="154"/>
      <c r="D417" s="144" t="s">
        <v>139</v>
      </c>
      <c r="E417" s="155" t="s">
        <v>1</v>
      </c>
      <c r="F417" s="156" t="s">
        <v>937</v>
      </c>
      <c r="H417" s="157">
        <v>6</v>
      </c>
      <c r="I417" s="158"/>
      <c r="L417" s="154"/>
      <c r="M417" s="159"/>
      <c r="T417" s="160"/>
      <c r="AT417" s="155" t="s">
        <v>139</v>
      </c>
      <c r="AU417" s="155" t="s">
        <v>90</v>
      </c>
      <c r="AV417" s="13" t="s">
        <v>90</v>
      </c>
      <c r="AW417" s="13" t="s">
        <v>36</v>
      </c>
      <c r="AX417" s="13" t="s">
        <v>80</v>
      </c>
      <c r="AY417" s="155" t="s">
        <v>128</v>
      </c>
    </row>
    <row r="418" spans="2:65" s="14" customFormat="1" ht="11.25">
      <c r="B418" s="161"/>
      <c r="D418" s="144" t="s">
        <v>139</v>
      </c>
      <c r="E418" s="162" t="s">
        <v>1</v>
      </c>
      <c r="F418" s="163" t="s">
        <v>149</v>
      </c>
      <c r="H418" s="164">
        <v>6</v>
      </c>
      <c r="I418" s="165"/>
      <c r="L418" s="161"/>
      <c r="M418" s="166"/>
      <c r="T418" s="167"/>
      <c r="AT418" s="162" t="s">
        <v>139</v>
      </c>
      <c r="AU418" s="162" t="s">
        <v>90</v>
      </c>
      <c r="AV418" s="14" t="s">
        <v>135</v>
      </c>
      <c r="AW418" s="14" t="s">
        <v>36</v>
      </c>
      <c r="AX418" s="14" t="s">
        <v>88</v>
      </c>
      <c r="AY418" s="162" t="s">
        <v>128</v>
      </c>
    </row>
    <row r="419" spans="2:65" s="1" customFormat="1" ht="24.2" customHeight="1">
      <c r="B419" s="31"/>
      <c r="C419" s="168" t="s">
        <v>446</v>
      </c>
      <c r="D419" s="168" t="s">
        <v>305</v>
      </c>
      <c r="E419" s="169" t="s">
        <v>938</v>
      </c>
      <c r="F419" s="170" t="s">
        <v>939</v>
      </c>
      <c r="G419" s="171" t="s">
        <v>209</v>
      </c>
      <c r="H419" s="172">
        <v>2.02</v>
      </c>
      <c r="I419" s="173"/>
      <c r="J419" s="174">
        <f>ROUND(I419*H419,2)</f>
        <v>0</v>
      </c>
      <c r="K419" s="170" t="s">
        <v>134</v>
      </c>
      <c r="L419" s="175"/>
      <c r="M419" s="176" t="s">
        <v>1</v>
      </c>
      <c r="N419" s="177" t="s">
        <v>45</v>
      </c>
      <c r="P419" s="140">
        <f>O419*H419</f>
        <v>0</v>
      </c>
      <c r="Q419" s="140">
        <v>1.6500000000000001E-2</v>
      </c>
      <c r="R419" s="140">
        <f>Q419*H419</f>
        <v>3.3329999999999999E-2</v>
      </c>
      <c r="S419" s="140">
        <v>0</v>
      </c>
      <c r="T419" s="141">
        <f>S419*H419</f>
        <v>0</v>
      </c>
      <c r="AR419" s="142" t="s">
        <v>190</v>
      </c>
      <c r="AT419" s="142" t="s">
        <v>305</v>
      </c>
      <c r="AU419" s="142" t="s">
        <v>90</v>
      </c>
      <c r="AY419" s="16" t="s">
        <v>128</v>
      </c>
      <c r="BE419" s="143">
        <f>IF(N419="základní",J419,0)</f>
        <v>0</v>
      </c>
      <c r="BF419" s="143">
        <f>IF(N419="snížená",J419,0)</f>
        <v>0</v>
      </c>
      <c r="BG419" s="143">
        <f>IF(N419="zákl. přenesená",J419,0)</f>
        <v>0</v>
      </c>
      <c r="BH419" s="143">
        <f>IF(N419="sníž. přenesená",J419,0)</f>
        <v>0</v>
      </c>
      <c r="BI419" s="143">
        <f>IF(N419="nulová",J419,0)</f>
        <v>0</v>
      </c>
      <c r="BJ419" s="16" t="s">
        <v>88</v>
      </c>
      <c r="BK419" s="143">
        <f>ROUND(I419*H419,2)</f>
        <v>0</v>
      </c>
      <c r="BL419" s="16" t="s">
        <v>135</v>
      </c>
      <c r="BM419" s="142" t="s">
        <v>940</v>
      </c>
    </row>
    <row r="420" spans="2:65" s="1" customFormat="1" ht="11.25">
      <c r="B420" s="31"/>
      <c r="D420" s="144" t="s">
        <v>137</v>
      </c>
      <c r="F420" s="145" t="s">
        <v>939</v>
      </c>
      <c r="I420" s="146"/>
      <c r="L420" s="31"/>
      <c r="M420" s="147"/>
      <c r="T420" s="55"/>
      <c r="AT420" s="16" t="s">
        <v>137</v>
      </c>
      <c r="AU420" s="16" t="s">
        <v>90</v>
      </c>
    </row>
    <row r="421" spans="2:65" s="12" customFormat="1" ht="11.25">
      <c r="B421" s="148"/>
      <c r="D421" s="144" t="s">
        <v>139</v>
      </c>
      <c r="E421" s="149" t="s">
        <v>1</v>
      </c>
      <c r="F421" s="150" t="s">
        <v>941</v>
      </c>
      <c r="H421" s="149" t="s">
        <v>1</v>
      </c>
      <c r="I421" s="151"/>
      <c r="L421" s="148"/>
      <c r="M421" s="152"/>
      <c r="T421" s="153"/>
      <c r="AT421" s="149" t="s">
        <v>139</v>
      </c>
      <c r="AU421" s="149" t="s">
        <v>90</v>
      </c>
      <c r="AV421" s="12" t="s">
        <v>88</v>
      </c>
      <c r="AW421" s="12" t="s">
        <v>36</v>
      </c>
      <c r="AX421" s="12" t="s">
        <v>80</v>
      </c>
      <c r="AY421" s="149" t="s">
        <v>128</v>
      </c>
    </row>
    <row r="422" spans="2:65" s="12" customFormat="1" ht="11.25">
      <c r="B422" s="148"/>
      <c r="D422" s="144" t="s">
        <v>139</v>
      </c>
      <c r="E422" s="149" t="s">
        <v>1</v>
      </c>
      <c r="F422" s="150" t="s">
        <v>817</v>
      </c>
      <c r="H422" s="149" t="s">
        <v>1</v>
      </c>
      <c r="I422" s="151"/>
      <c r="L422" s="148"/>
      <c r="M422" s="152"/>
      <c r="T422" s="153"/>
      <c r="AT422" s="149" t="s">
        <v>139</v>
      </c>
      <c r="AU422" s="149" t="s">
        <v>90</v>
      </c>
      <c r="AV422" s="12" t="s">
        <v>88</v>
      </c>
      <c r="AW422" s="12" t="s">
        <v>36</v>
      </c>
      <c r="AX422" s="12" t="s">
        <v>80</v>
      </c>
      <c r="AY422" s="149" t="s">
        <v>128</v>
      </c>
    </row>
    <row r="423" spans="2:65" s="13" customFormat="1" ht="11.25">
      <c r="B423" s="154"/>
      <c r="D423" s="144" t="s">
        <v>139</v>
      </c>
      <c r="E423" s="155" t="s">
        <v>1</v>
      </c>
      <c r="F423" s="156" t="s">
        <v>90</v>
      </c>
      <c r="H423" s="157">
        <v>2</v>
      </c>
      <c r="I423" s="158"/>
      <c r="L423" s="154"/>
      <c r="M423" s="159"/>
      <c r="T423" s="160"/>
      <c r="AT423" s="155" t="s">
        <v>139</v>
      </c>
      <c r="AU423" s="155" t="s">
        <v>90</v>
      </c>
      <c r="AV423" s="13" t="s">
        <v>90</v>
      </c>
      <c r="AW423" s="13" t="s">
        <v>36</v>
      </c>
      <c r="AX423" s="13" t="s">
        <v>80</v>
      </c>
      <c r="AY423" s="155" t="s">
        <v>128</v>
      </c>
    </row>
    <row r="424" spans="2:65" s="14" customFormat="1" ht="11.25">
      <c r="B424" s="161"/>
      <c r="D424" s="144" t="s">
        <v>139</v>
      </c>
      <c r="E424" s="162" t="s">
        <v>1</v>
      </c>
      <c r="F424" s="163" t="s">
        <v>149</v>
      </c>
      <c r="H424" s="164">
        <v>2</v>
      </c>
      <c r="I424" s="165"/>
      <c r="L424" s="161"/>
      <c r="M424" s="166"/>
      <c r="T424" s="167"/>
      <c r="AT424" s="162" t="s">
        <v>139</v>
      </c>
      <c r="AU424" s="162" t="s">
        <v>90</v>
      </c>
      <c r="AV424" s="14" t="s">
        <v>135</v>
      </c>
      <c r="AW424" s="14" t="s">
        <v>36</v>
      </c>
      <c r="AX424" s="14" t="s">
        <v>88</v>
      </c>
      <c r="AY424" s="162" t="s">
        <v>128</v>
      </c>
    </row>
    <row r="425" spans="2:65" s="13" customFormat="1" ht="11.25">
      <c r="B425" s="154"/>
      <c r="D425" s="144" t="s">
        <v>139</v>
      </c>
      <c r="F425" s="156" t="s">
        <v>942</v>
      </c>
      <c r="H425" s="157">
        <v>2.02</v>
      </c>
      <c r="I425" s="158"/>
      <c r="L425" s="154"/>
      <c r="M425" s="159"/>
      <c r="T425" s="160"/>
      <c r="AT425" s="155" t="s">
        <v>139</v>
      </c>
      <c r="AU425" s="155" t="s">
        <v>90</v>
      </c>
      <c r="AV425" s="13" t="s">
        <v>90</v>
      </c>
      <c r="AW425" s="13" t="s">
        <v>4</v>
      </c>
      <c r="AX425" s="13" t="s">
        <v>88</v>
      </c>
      <c r="AY425" s="155" t="s">
        <v>128</v>
      </c>
    </row>
    <row r="426" spans="2:65" s="1" customFormat="1" ht="33" customHeight="1">
      <c r="B426" s="31"/>
      <c r="C426" s="168" t="s">
        <v>451</v>
      </c>
      <c r="D426" s="168" t="s">
        <v>305</v>
      </c>
      <c r="E426" s="169" t="s">
        <v>943</v>
      </c>
      <c r="F426" s="170" t="s">
        <v>944</v>
      </c>
      <c r="G426" s="171" t="s">
        <v>209</v>
      </c>
      <c r="H426" s="172">
        <v>1</v>
      </c>
      <c r="I426" s="173"/>
      <c r="J426" s="174">
        <f>ROUND(I426*H426,2)</f>
        <v>0</v>
      </c>
      <c r="K426" s="170" t="s">
        <v>134</v>
      </c>
      <c r="L426" s="175"/>
      <c r="M426" s="176" t="s">
        <v>1</v>
      </c>
      <c r="N426" s="177" t="s">
        <v>45</v>
      </c>
      <c r="P426" s="140">
        <f>O426*H426</f>
        <v>0</v>
      </c>
      <c r="Q426" s="140">
        <v>1.6E-2</v>
      </c>
      <c r="R426" s="140">
        <f>Q426*H426</f>
        <v>1.6E-2</v>
      </c>
      <c r="S426" s="140">
        <v>0</v>
      </c>
      <c r="T426" s="141">
        <f>S426*H426</f>
        <v>0</v>
      </c>
      <c r="AR426" s="142" t="s">
        <v>190</v>
      </c>
      <c r="AT426" s="142" t="s">
        <v>305</v>
      </c>
      <c r="AU426" s="142" t="s">
        <v>90</v>
      </c>
      <c r="AY426" s="16" t="s">
        <v>128</v>
      </c>
      <c r="BE426" s="143">
        <f>IF(N426="základní",J426,0)</f>
        <v>0</v>
      </c>
      <c r="BF426" s="143">
        <f>IF(N426="snížená",J426,0)</f>
        <v>0</v>
      </c>
      <c r="BG426" s="143">
        <f>IF(N426="zákl. přenesená",J426,0)</f>
        <v>0</v>
      </c>
      <c r="BH426" s="143">
        <f>IF(N426="sníž. přenesená",J426,0)</f>
        <v>0</v>
      </c>
      <c r="BI426" s="143">
        <f>IF(N426="nulová",J426,0)</f>
        <v>0</v>
      </c>
      <c r="BJ426" s="16" t="s">
        <v>88</v>
      </c>
      <c r="BK426" s="143">
        <f>ROUND(I426*H426,2)</f>
        <v>0</v>
      </c>
      <c r="BL426" s="16" t="s">
        <v>135</v>
      </c>
      <c r="BM426" s="142" t="s">
        <v>945</v>
      </c>
    </row>
    <row r="427" spans="2:65" s="1" customFormat="1" ht="19.5">
      <c r="B427" s="31"/>
      <c r="D427" s="144" t="s">
        <v>137</v>
      </c>
      <c r="F427" s="145" t="s">
        <v>944</v>
      </c>
      <c r="I427" s="146"/>
      <c r="L427" s="31"/>
      <c r="M427" s="147"/>
      <c r="T427" s="55"/>
      <c r="AT427" s="16" t="s">
        <v>137</v>
      </c>
      <c r="AU427" s="16" t="s">
        <v>90</v>
      </c>
    </row>
    <row r="428" spans="2:65" s="12" customFormat="1" ht="11.25">
      <c r="B428" s="148"/>
      <c r="D428" s="144" t="s">
        <v>139</v>
      </c>
      <c r="E428" s="149" t="s">
        <v>1</v>
      </c>
      <c r="F428" s="150" t="s">
        <v>916</v>
      </c>
      <c r="H428" s="149" t="s">
        <v>1</v>
      </c>
      <c r="I428" s="151"/>
      <c r="L428" s="148"/>
      <c r="M428" s="152"/>
      <c r="T428" s="153"/>
      <c r="AT428" s="149" t="s">
        <v>139</v>
      </c>
      <c r="AU428" s="149" t="s">
        <v>90</v>
      </c>
      <c r="AV428" s="12" t="s">
        <v>88</v>
      </c>
      <c r="AW428" s="12" t="s">
        <v>36</v>
      </c>
      <c r="AX428" s="12" t="s">
        <v>80</v>
      </c>
      <c r="AY428" s="149" t="s">
        <v>128</v>
      </c>
    </row>
    <row r="429" spans="2:65" s="12" customFormat="1" ht="11.25">
      <c r="B429" s="148"/>
      <c r="D429" s="144" t="s">
        <v>139</v>
      </c>
      <c r="E429" s="149" t="s">
        <v>1</v>
      </c>
      <c r="F429" s="150" t="s">
        <v>817</v>
      </c>
      <c r="H429" s="149" t="s">
        <v>1</v>
      </c>
      <c r="I429" s="151"/>
      <c r="L429" s="148"/>
      <c r="M429" s="152"/>
      <c r="T429" s="153"/>
      <c r="AT429" s="149" t="s">
        <v>139</v>
      </c>
      <c r="AU429" s="149" t="s">
        <v>90</v>
      </c>
      <c r="AV429" s="12" t="s">
        <v>88</v>
      </c>
      <c r="AW429" s="12" t="s">
        <v>36</v>
      </c>
      <c r="AX429" s="12" t="s">
        <v>80</v>
      </c>
      <c r="AY429" s="149" t="s">
        <v>128</v>
      </c>
    </row>
    <row r="430" spans="2:65" s="13" customFormat="1" ht="11.25">
      <c r="B430" s="154"/>
      <c r="D430" s="144" t="s">
        <v>139</v>
      </c>
      <c r="E430" s="155" t="s">
        <v>1</v>
      </c>
      <c r="F430" s="156" t="s">
        <v>88</v>
      </c>
      <c r="H430" s="157">
        <v>1</v>
      </c>
      <c r="I430" s="158"/>
      <c r="L430" s="154"/>
      <c r="M430" s="159"/>
      <c r="T430" s="160"/>
      <c r="AT430" s="155" t="s">
        <v>139</v>
      </c>
      <c r="AU430" s="155" t="s">
        <v>90</v>
      </c>
      <c r="AV430" s="13" t="s">
        <v>90</v>
      </c>
      <c r="AW430" s="13" t="s">
        <v>36</v>
      </c>
      <c r="AX430" s="13" t="s">
        <v>80</v>
      </c>
      <c r="AY430" s="155" t="s">
        <v>128</v>
      </c>
    </row>
    <row r="431" spans="2:65" s="14" customFormat="1" ht="11.25">
      <c r="B431" s="161"/>
      <c r="D431" s="144" t="s">
        <v>139</v>
      </c>
      <c r="E431" s="162" t="s">
        <v>1</v>
      </c>
      <c r="F431" s="163" t="s">
        <v>149</v>
      </c>
      <c r="H431" s="164">
        <v>1</v>
      </c>
      <c r="I431" s="165"/>
      <c r="L431" s="161"/>
      <c r="M431" s="166"/>
      <c r="T431" s="167"/>
      <c r="AT431" s="162" t="s">
        <v>139</v>
      </c>
      <c r="AU431" s="162" t="s">
        <v>90</v>
      </c>
      <c r="AV431" s="14" t="s">
        <v>135</v>
      </c>
      <c r="AW431" s="14" t="s">
        <v>36</v>
      </c>
      <c r="AX431" s="14" t="s">
        <v>88</v>
      </c>
      <c r="AY431" s="162" t="s">
        <v>128</v>
      </c>
    </row>
    <row r="432" spans="2:65" s="1" customFormat="1" ht="24.2" customHeight="1">
      <c r="B432" s="31"/>
      <c r="C432" s="168" t="s">
        <v>457</v>
      </c>
      <c r="D432" s="168" t="s">
        <v>305</v>
      </c>
      <c r="E432" s="169" t="s">
        <v>946</v>
      </c>
      <c r="F432" s="170" t="s">
        <v>947</v>
      </c>
      <c r="G432" s="171" t="s">
        <v>209</v>
      </c>
      <c r="H432" s="172">
        <v>3</v>
      </c>
      <c r="I432" s="173"/>
      <c r="J432" s="174">
        <f>ROUND(I432*H432,2)</f>
        <v>0</v>
      </c>
      <c r="K432" s="170" t="s">
        <v>1</v>
      </c>
      <c r="L432" s="175"/>
      <c r="M432" s="176" t="s">
        <v>1</v>
      </c>
      <c r="N432" s="177" t="s">
        <v>45</v>
      </c>
      <c r="P432" s="140">
        <f>O432*H432</f>
        <v>0</v>
      </c>
      <c r="Q432" s="140">
        <v>1.2500000000000001E-2</v>
      </c>
      <c r="R432" s="140">
        <f>Q432*H432</f>
        <v>3.7500000000000006E-2</v>
      </c>
      <c r="S432" s="140">
        <v>0</v>
      </c>
      <c r="T432" s="141">
        <f>S432*H432</f>
        <v>0</v>
      </c>
      <c r="AR432" s="142" t="s">
        <v>190</v>
      </c>
      <c r="AT432" s="142" t="s">
        <v>305</v>
      </c>
      <c r="AU432" s="142" t="s">
        <v>90</v>
      </c>
      <c r="AY432" s="16" t="s">
        <v>128</v>
      </c>
      <c r="BE432" s="143">
        <f>IF(N432="základní",J432,0)</f>
        <v>0</v>
      </c>
      <c r="BF432" s="143">
        <f>IF(N432="snížená",J432,0)</f>
        <v>0</v>
      </c>
      <c r="BG432" s="143">
        <f>IF(N432="zákl. přenesená",J432,0)</f>
        <v>0</v>
      </c>
      <c r="BH432" s="143">
        <f>IF(N432="sníž. přenesená",J432,0)</f>
        <v>0</v>
      </c>
      <c r="BI432" s="143">
        <f>IF(N432="nulová",J432,0)</f>
        <v>0</v>
      </c>
      <c r="BJ432" s="16" t="s">
        <v>88</v>
      </c>
      <c r="BK432" s="143">
        <f>ROUND(I432*H432,2)</f>
        <v>0</v>
      </c>
      <c r="BL432" s="16" t="s">
        <v>135</v>
      </c>
      <c r="BM432" s="142" t="s">
        <v>948</v>
      </c>
    </row>
    <row r="433" spans="2:65" s="1" customFormat="1" ht="11.25">
      <c r="B433" s="31"/>
      <c r="D433" s="144" t="s">
        <v>137</v>
      </c>
      <c r="F433" s="145" t="s">
        <v>947</v>
      </c>
      <c r="I433" s="146"/>
      <c r="L433" s="31"/>
      <c r="M433" s="147"/>
      <c r="T433" s="55"/>
      <c r="AT433" s="16" t="s">
        <v>137</v>
      </c>
      <c r="AU433" s="16" t="s">
        <v>90</v>
      </c>
    </row>
    <row r="434" spans="2:65" s="12" customFormat="1" ht="11.25">
      <c r="B434" s="148"/>
      <c r="D434" s="144" t="s">
        <v>139</v>
      </c>
      <c r="E434" s="149" t="s">
        <v>1</v>
      </c>
      <c r="F434" s="150" t="s">
        <v>916</v>
      </c>
      <c r="H434" s="149" t="s">
        <v>1</v>
      </c>
      <c r="I434" s="151"/>
      <c r="L434" s="148"/>
      <c r="M434" s="152"/>
      <c r="T434" s="153"/>
      <c r="AT434" s="149" t="s">
        <v>139</v>
      </c>
      <c r="AU434" s="149" t="s">
        <v>90</v>
      </c>
      <c r="AV434" s="12" t="s">
        <v>88</v>
      </c>
      <c r="AW434" s="12" t="s">
        <v>36</v>
      </c>
      <c r="AX434" s="12" t="s">
        <v>80</v>
      </c>
      <c r="AY434" s="149" t="s">
        <v>128</v>
      </c>
    </row>
    <row r="435" spans="2:65" s="12" customFormat="1" ht="11.25">
      <c r="B435" s="148"/>
      <c r="D435" s="144" t="s">
        <v>139</v>
      </c>
      <c r="E435" s="149" t="s">
        <v>1</v>
      </c>
      <c r="F435" s="150" t="s">
        <v>817</v>
      </c>
      <c r="H435" s="149" t="s">
        <v>1</v>
      </c>
      <c r="I435" s="151"/>
      <c r="L435" s="148"/>
      <c r="M435" s="152"/>
      <c r="T435" s="153"/>
      <c r="AT435" s="149" t="s">
        <v>139</v>
      </c>
      <c r="AU435" s="149" t="s">
        <v>90</v>
      </c>
      <c r="AV435" s="12" t="s">
        <v>88</v>
      </c>
      <c r="AW435" s="12" t="s">
        <v>36</v>
      </c>
      <c r="AX435" s="12" t="s">
        <v>80</v>
      </c>
      <c r="AY435" s="149" t="s">
        <v>128</v>
      </c>
    </row>
    <row r="436" spans="2:65" s="13" customFormat="1" ht="11.25">
      <c r="B436" s="154"/>
      <c r="D436" s="144" t="s">
        <v>139</v>
      </c>
      <c r="E436" s="155" t="s">
        <v>1</v>
      </c>
      <c r="F436" s="156" t="s">
        <v>949</v>
      </c>
      <c r="H436" s="157">
        <v>3</v>
      </c>
      <c r="I436" s="158"/>
      <c r="L436" s="154"/>
      <c r="M436" s="159"/>
      <c r="T436" s="160"/>
      <c r="AT436" s="155" t="s">
        <v>139</v>
      </c>
      <c r="AU436" s="155" t="s">
        <v>90</v>
      </c>
      <c r="AV436" s="13" t="s">
        <v>90</v>
      </c>
      <c r="AW436" s="13" t="s">
        <v>36</v>
      </c>
      <c r="AX436" s="13" t="s">
        <v>80</v>
      </c>
      <c r="AY436" s="155" t="s">
        <v>128</v>
      </c>
    </row>
    <row r="437" spans="2:65" s="14" customFormat="1" ht="11.25">
      <c r="B437" s="161"/>
      <c r="D437" s="144" t="s">
        <v>139</v>
      </c>
      <c r="E437" s="162" t="s">
        <v>1</v>
      </c>
      <c r="F437" s="163" t="s">
        <v>149</v>
      </c>
      <c r="H437" s="164">
        <v>3</v>
      </c>
      <c r="I437" s="165"/>
      <c r="L437" s="161"/>
      <c r="M437" s="166"/>
      <c r="T437" s="167"/>
      <c r="AT437" s="162" t="s">
        <v>139</v>
      </c>
      <c r="AU437" s="162" t="s">
        <v>90</v>
      </c>
      <c r="AV437" s="14" t="s">
        <v>135</v>
      </c>
      <c r="AW437" s="14" t="s">
        <v>36</v>
      </c>
      <c r="AX437" s="14" t="s">
        <v>88</v>
      </c>
      <c r="AY437" s="162" t="s">
        <v>128</v>
      </c>
    </row>
    <row r="438" spans="2:65" s="1" customFormat="1" ht="16.5" customHeight="1">
      <c r="B438" s="31"/>
      <c r="C438" s="131" t="s">
        <v>468</v>
      </c>
      <c r="D438" s="131" t="s">
        <v>130</v>
      </c>
      <c r="E438" s="132" t="s">
        <v>950</v>
      </c>
      <c r="F438" s="133" t="s">
        <v>951</v>
      </c>
      <c r="G438" s="134" t="s">
        <v>209</v>
      </c>
      <c r="H438" s="135">
        <v>2</v>
      </c>
      <c r="I438" s="136"/>
      <c r="J438" s="137">
        <f>ROUND(I438*H438,2)</f>
        <v>0</v>
      </c>
      <c r="K438" s="133" t="s">
        <v>134</v>
      </c>
      <c r="L438" s="31"/>
      <c r="M438" s="138" t="s">
        <v>1</v>
      </c>
      <c r="N438" s="139" t="s">
        <v>45</v>
      </c>
      <c r="P438" s="140">
        <f>O438*H438</f>
        <v>0</v>
      </c>
      <c r="Q438" s="140">
        <v>2.0000000000000002E-5</v>
      </c>
      <c r="R438" s="140">
        <f>Q438*H438</f>
        <v>4.0000000000000003E-5</v>
      </c>
      <c r="S438" s="140">
        <v>0</v>
      </c>
      <c r="T438" s="141">
        <f>S438*H438</f>
        <v>0</v>
      </c>
      <c r="AR438" s="142" t="s">
        <v>135</v>
      </c>
      <c r="AT438" s="142" t="s">
        <v>130</v>
      </c>
      <c r="AU438" s="142" t="s">
        <v>90</v>
      </c>
      <c r="AY438" s="16" t="s">
        <v>128</v>
      </c>
      <c r="BE438" s="143">
        <f>IF(N438="základní",J438,0)</f>
        <v>0</v>
      </c>
      <c r="BF438" s="143">
        <f>IF(N438="snížená",J438,0)</f>
        <v>0</v>
      </c>
      <c r="BG438" s="143">
        <f>IF(N438="zákl. přenesená",J438,0)</f>
        <v>0</v>
      </c>
      <c r="BH438" s="143">
        <f>IF(N438="sníž. přenesená",J438,0)</f>
        <v>0</v>
      </c>
      <c r="BI438" s="143">
        <f>IF(N438="nulová",J438,0)</f>
        <v>0</v>
      </c>
      <c r="BJ438" s="16" t="s">
        <v>88</v>
      </c>
      <c r="BK438" s="143">
        <f>ROUND(I438*H438,2)</f>
        <v>0</v>
      </c>
      <c r="BL438" s="16" t="s">
        <v>135</v>
      </c>
      <c r="BM438" s="142" t="s">
        <v>952</v>
      </c>
    </row>
    <row r="439" spans="2:65" s="1" customFormat="1" ht="29.25">
      <c r="B439" s="31"/>
      <c r="D439" s="144" t="s">
        <v>137</v>
      </c>
      <c r="F439" s="145" t="s">
        <v>953</v>
      </c>
      <c r="I439" s="146"/>
      <c r="L439" s="31"/>
      <c r="M439" s="147"/>
      <c r="T439" s="55"/>
      <c r="AT439" s="16" t="s">
        <v>137</v>
      </c>
      <c r="AU439" s="16" t="s">
        <v>90</v>
      </c>
    </row>
    <row r="440" spans="2:65" s="12" customFormat="1" ht="11.25">
      <c r="B440" s="148"/>
      <c r="D440" s="144" t="s">
        <v>139</v>
      </c>
      <c r="E440" s="149" t="s">
        <v>1</v>
      </c>
      <c r="F440" s="150" t="s">
        <v>941</v>
      </c>
      <c r="H440" s="149" t="s">
        <v>1</v>
      </c>
      <c r="I440" s="151"/>
      <c r="L440" s="148"/>
      <c r="M440" s="152"/>
      <c r="T440" s="153"/>
      <c r="AT440" s="149" t="s">
        <v>139</v>
      </c>
      <c r="AU440" s="149" t="s">
        <v>90</v>
      </c>
      <c r="AV440" s="12" t="s">
        <v>88</v>
      </c>
      <c r="AW440" s="12" t="s">
        <v>36</v>
      </c>
      <c r="AX440" s="12" t="s">
        <v>80</v>
      </c>
      <c r="AY440" s="149" t="s">
        <v>128</v>
      </c>
    </row>
    <row r="441" spans="2:65" s="12" customFormat="1" ht="11.25">
      <c r="B441" s="148"/>
      <c r="D441" s="144" t="s">
        <v>139</v>
      </c>
      <c r="E441" s="149" t="s">
        <v>1</v>
      </c>
      <c r="F441" s="150" t="s">
        <v>817</v>
      </c>
      <c r="H441" s="149" t="s">
        <v>1</v>
      </c>
      <c r="I441" s="151"/>
      <c r="L441" s="148"/>
      <c r="M441" s="152"/>
      <c r="T441" s="153"/>
      <c r="AT441" s="149" t="s">
        <v>139</v>
      </c>
      <c r="AU441" s="149" t="s">
        <v>90</v>
      </c>
      <c r="AV441" s="12" t="s">
        <v>88</v>
      </c>
      <c r="AW441" s="12" t="s">
        <v>36</v>
      </c>
      <c r="AX441" s="12" t="s">
        <v>80</v>
      </c>
      <c r="AY441" s="149" t="s">
        <v>128</v>
      </c>
    </row>
    <row r="442" spans="2:65" s="13" customFormat="1" ht="11.25">
      <c r="B442" s="154"/>
      <c r="D442" s="144" t="s">
        <v>139</v>
      </c>
      <c r="E442" s="155" t="s">
        <v>1</v>
      </c>
      <c r="F442" s="156" t="s">
        <v>90</v>
      </c>
      <c r="H442" s="157">
        <v>2</v>
      </c>
      <c r="I442" s="158"/>
      <c r="L442" s="154"/>
      <c r="M442" s="159"/>
      <c r="T442" s="160"/>
      <c r="AT442" s="155" t="s">
        <v>139</v>
      </c>
      <c r="AU442" s="155" t="s">
        <v>90</v>
      </c>
      <c r="AV442" s="13" t="s">
        <v>90</v>
      </c>
      <c r="AW442" s="13" t="s">
        <v>36</v>
      </c>
      <c r="AX442" s="13" t="s">
        <v>80</v>
      </c>
      <c r="AY442" s="155" t="s">
        <v>128</v>
      </c>
    </row>
    <row r="443" spans="2:65" s="14" customFormat="1" ht="11.25">
      <c r="B443" s="161"/>
      <c r="D443" s="144" t="s">
        <v>139</v>
      </c>
      <c r="E443" s="162" t="s">
        <v>1</v>
      </c>
      <c r="F443" s="163" t="s">
        <v>149</v>
      </c>
      <c r="H443" s="164">
        <v>2</v>
      </c>
      <c r="I443" s="165"/>
      <c r="L443" s="161"/>
      <c r="M443" s="166"/>
      <c r="T443" s="167"/>
      <c r="AT443" s="162" t="s">
        <v>139</v>
      </c>
      <c r="AU443" s="162" t="s">
        <v>90</v>
      </c>
      <c r="AV443" s="14" t="s">
        <v>135</v>
      </c>
      <c r="AW443" s="14" t="s">
        <v>36</v>
      </c>
      <c r="AX443" s="14" t="s">
        <v>88</v>
      </c>
      <c r="AY443" s="162" t="s">
        <v>128</v>
      </c>
    </row>
    <row r="444" spans="2:65" s="1" customFormat="1" ht="24.2" customHeight="1">
      <c r="B444" s="31"/>
      <c r="C444" s="131" t="s">
        <v>474</v>
      </c>
      <c r="D444" s="131" t="s">
        <v>130</v>
      </c>
      <c r="E444" s="132" t="s">
        <v>954</v>
      </c>
      <c r="F444" s="133" t="s">
        <v>955</v>
      </c>
      <c r="G444" s="134" t="s">
        <v>209</v>
      </c>
      <c r="H444" s="135">
        <v>2</v>
      </c>
      <c r="I444" s="136"/>
      <c r="J444" s="137">
        <f>ROUND(I444*H444,2)</f>
        <v>0</v>
      </c>
      <c r="K444" s="133" t="s">
        <v>134</v>
      </c>
      <c r="L444" s="31"/>
      <c r="M444" s="138" t="s">
        <v>1</v>
      </c>
      <c r="N444" s="139" t="s">
        <v>45</v>
      </c>
      <c r="P444" s="140">
        <f>O444*H444</f>
        <v>0</v>
      </c>
      <c r="Q444" s="140">
        <v>1.7099999999999999E-3</v>
      </c>
      <c r="R444" s="140">
        <f>Q444*H444</f>
        <v>3.4199999999999999E-3</v>
      </c>
      <c r="S444" s="140">
        <v>0</v>
      </c>
      <c r="T444" s="141">
        <f>S444*H444</f>
        <v>0</v>
      </c>
      <c r="AR444" s="142" t="s">
        <v>135</v>
      </c>
      <c r="AT444" s="142" t="s">
        <v>130</v>
      </c>
      <c r="AU444" s="142" t="s">
        <v>90</v>
      </c>
      <c r="AY444" s="16" t="s">
        <v>128</v>
      </c>
      <c r="BE444" s="143">
        <f>IF(N444="základní",J444,0)</f>
        <v>0</v>
      </c>
      <c r="BF444" s="143">
        <f>IF(N444="snížená",J444,0)</f>
        <v>0</v>
      </c>
      <c r="BG444" s="143">
        <f>IF(N444="zákl. přenesená",J444,0)</f>
        <v>0</v>
      </c>
      <c r="BH444" s="143">
        <f>IF(N444="sníž. přenesená",J444,0)</f>
        <v>0</v>
      </c>
      <c r="BI444" s="143">
        <f>IF(N444="nulová",J444,0)</f>
        <v>0</v>
      </c>
      <c r="BJ444" s="16" t="s">
        <v>88</v>
      </c>
      <c r="BK444" s="143">
        <f>ROUND(I444*H444,2)</f>
        <v>0</v>
      </c>
      <c r="BL444" s="16" t="s">
        <v>135</v>
      </c>
      <c r="BM444" s="142" t="s">
        <v>956</v>
      </c>
    </row>
    <row r="445" spans="2:65" s="1" customFormat="1" ht="29.25">
      <c r="B445" s="31"/>
      <c r="D445" s="144" t="s">
        <v>137</v>
      </c>
      <c r="F445" s="145" t="s">
        <v>957</v>
      </c>
      <c r="I445" s="146"/>
      <c r="L445" s="31"/>
      <c r="M445" s="147"/>
      <c r="T445" s="55"/>
      <c r="AT445" s="16" t="s">
        <v>137</v>
      </c>
      <c r="AU445" s="16" t="s">
        <v>90</v>
      </c>
    </row>
    <row r="446" spans="2:65" s="12" customFormat="1" ht="11.25">
      <c r="B446" s="148"/>
      <c r="D446" s="144" t="s">
        <v>139</v>
      </c>
      <c r="E446" s="149" t="s">
        <v>1</v>
      </c>
      <c r="F446" s="150" t="s">
        <v>941</v>
      </c>
      <c r="H446" s="149" t="s">
        <v>1</v>
      </c>
      <c r="I446" s="151"/>
      <c r="L446" s="148"/>
      <c r="M446" s="152"/>
      <c r="T446" s="153"/>
      <c r="AT446" s="149" t="s">
        <v>139</v>
      </c>
      <c r="AU446" s="149" t="s">
        <v>90</v>
      </c>
      <c r="AV446" s="12" t="s">
        <v>88</v>
      </c>
      <c r="AW446" s="12" t="s">
        <v>36</v>
      </c>
      <c r="AX446" s="12" t="s">
        <v>80</v>
      </c>
      <c r="AY446" s="149" t="s">
        <v>128</v>
      </c>
    </row>
    <row r="447" spans="2:65" s="12" customFormat="1" ht="11.25">
      <c r="B447" s="148"/>
      <c r="D447" s="144" t="s">
        <v>139</v>
      </c>
      <c r="E447" s="149" t="s">
        <v>1</v>
      </c>
      <c r="F447" s="150" t="s">
        <v>817</v>
      </c>
      <c r="H447" s="149" t="s">
        <v>1</v>
      </c>
      <c r="I447" s="151"/>
      <c r="L447" s="148"/>
      <c r="M447" s="152"/>
      <c r="T447" s="153"/>
      <c r="AT447" s="149" t="s">
        <v>139</v>
      </c>
      <c r="AU447" s="149" t="s">
        <v>90</v>
      </c>
      <c r="AV447" s="12" t="s">
        <v>88</v>
      </c>
      <c r="AW447" s="12" t="s">
        <v>36</v>
      </c>
      <c r="AX447" s="12" t="s">
        <v>80</v>
      </c>
      <c r="AY447" s="149" t="s">
        <v>128</v>
      </c>
    </row>
    <row r="448" spans="2:65" s="13" customFormat="1" ht="11.25">
      <c r="B448" s="154"/>
      <c r="D448" s="144" t="s">
        <v>139</v>
      </c>
      <c r="E448" s="155" t="s">
        <v>1</v>
      </c>
      <c r="F448" s="156" t="s">
        <v>958</v>
      </c>
      <c r="H448" s="157">
        <v>2</v>
      </c>
      <c r="I448" s="158"/>
      <c r="L448" s="154"/>
      <c r="M448" s="159"/>
      <c r="T448" s="160"/>
      <c r="AT448" s="155" t="s">
        <v>139</v>
      </c>
      <c r="AU448" s="155" t="s">
        <v>90</v>
      </c>
      <c r="AV448" s="13" t="s">
        <v>90</v>
      </c>
      <c r="AW448" s="13" t="s">
        <v>36</v>
      </c>
      <c r="AX448" s="13" t="s">
        <v>80</v>
      </c>
      <c r="AY448" s="155" t="s">
        <v>128</v>
      </c>
    </row>
    <row r="449" spans="2:65" s="14" customFormat="1" ht="11.25">
      <c r="B449" s="161"/>
      <c r="D449" s="144" t="s">
        <v>139</v>
      </c>
      <c r="E449" s="162" t="s">
        <v>1</v>
      </c>
      <c r="F449" s="163" t="s">
        <v>149</v>
      </c>
      <c r="H449" s="164">
        <v>2</v>
      </c>
      <c r="I449" s="165"/>
      <c r="L449" s="161"/>
      <c r="M449" s="166"/>
      <c r="T449" s="167"/>
      <c r="AT449" s="162" t="s">
        <v>139</v>
      </c>
      <c r="AU449" s="162" t="s">
        <v>90</v>
      </c>
      <c r="AV449" s="14" t="s">
        <v>135</v>
      </c>
      <c r="AW449" s="14" t="s">
        <v>36</v>
      </c>
      <c r="AX449" s="14" t="s">
        <v>88</v>
      </c>
      <c r="AY449" s="162" t="s">
        <v>128</v>
      </c>
    </row>
    <row r="450" spans="2:65" s="1" customFormat="1" ht="33" customHeight="1">
      <c r="B450" s="31"/>
      <c r="C450" s="168" t="s">
        <v>479</v>
      </c>
      <c r="D450" s="168" t="s">
        <v>305</v>
      </c>
      <c r="E450" s="169" t="s">
        <v>959</v>
      </c>
      <c r="F450" s="170" t="s">
        <v>960</v>
      </c>
      <c r="G450" s="171" t="s">
        <v>209</v>
      </c>
      <c r="H450" s="172">
        <v>1</v>
      </c>
      <c r="I450" s="173"/>
      <c r="J450" s="174">
        <f>ROUND(I450*H450,2)</f>
        <v>0</v>
      </c>
      <c r="K450" s="170" t="s">
        <v>134</v>
      </c>
      <c r="L450" s="175"/>
      <c r="M450" s="176" t="s">
        <v>1</v>
      </c>
      <c r="N450" s="177" t="s">
        <v>45</v>
      </c>
      <c r="P450" s="140">
        <f>O450*H450</f>
        <v>0</v>
      </c>
      <c r="Q450" s="140">
        <v>1.78E-2</v>
      </c>
      <c r="R450" s="140">
        <f>Q450*H450</f>
        <v>1.78E-2</v>
      </c>
      <c r="S450" s="140">
        <v>0</v>
      </c>
      <c r="T450" s="141">
        <f>S450*H450</f>
        <v>0</v>
      </c>
      <c r="AR450" s="142" t="s">
        <v>190</v>
      </c>
      <c r="AT450" s="142" t="s">
        <v>305</v>
      </c>
      <c r="AU450" s="142" t="s">
        <v>90</v>
      </c>
      <c r="AY450" s="16" t="s">
        <v>128</v>
      </c>
      <c r="BE450" s="143">
        <f>IF(N450="základní",J450,0)</f>
        <v>0</v>
      </c>
      <c r="BF450" s="143">
        <f>IF(N450="snížená",J450,0)</f>
        <v>0</v>
      </c>
      <c r="BG450" s="143">
        <f>IF(N450="zákl. přenesená",J450,0)</f>
        <v>0</v>
      </c>
      <c r="BH450" s="143">
        <f>IF(N450="sníž. přenesená",J450,0)</f>
        <v>0</v>
      </c>
      <c r="BI450" s="143">
        <f>IF(N450="nulová",J450,0)</f>
        <v>0</v>
      </c>
      <c r="BJ450" s="16" t="s">
        <v>88</v>
      </c>
      <c r="BK450" s="143">
        <f>ROUND(I450*H450,2)</f>
        <v>0</v>
      </c>
      <c r="BL450" s="16" t="s">
        <v>135</v>
      </c>
      <c r="BM450" s="142" t="s">
        <v>961</v>
      </c>
    </row>
    <row r="451" spans="2:65" s="1" customFormat="1" ht="19.5">
      <c r="B451" s="31"/>
      <c r="D451" s="144" t="s">
        <v>137</v>
      </c>
      <c r="F451" s="145" t="s">
        <v>960</v>
      </c>
      <c r="I451" s="146"/>
      <c r="L451" s="31"/>
      <c r="M451" s="147"/>
      <c r="T451" s="55"/>
      <c r="AT451" s="16" t="s">
        <v>137</v>
      </c>
      <c r="AU451" s="16" t="s">
        <v>90</v>
      </c>
    </row>
    <row r="452" spans="2:65" s="12" customFormat="1" ht="11.25">
      <c r="B452" s="148"/>
      <c r="D452" s="144" t="s">
        <v>139</v>
      </c>
      <c r="E452" s="149" t="s">
        <v>1</v>
      </c>
      <c r="F452" s="150" t="s">
        <v>941</v>
      </c>
      <c r="H452" s="149" t="s">
        <v>1</v>
      </c>
      <c r="I452" s="151"/>
      <c r="L452" s="148"/>
      <c r="M452" s="152"/>
      <c r="T452" s="153"/>
      <c r="AT452" s="149" t="s">
        <v>139</v>
      </c>
      <c r="AU452" s="149" t="s">
        <v>90</v>
      </c>
      <c r="AV452" s="12" t="s">
        <v>88</v>
      </c>
      <c r="AW452" s="12" t="s">
        <v>36</v>
      </c>
      <c r="AX452" s="12" t="s">
        <v>80</v>
      </c>
      <c r="AY452" s="149" t="s">
        <v>128</v>
      </c>
    </row>
    <row r="453" spans="2:65" s="12" customFormat="1" ht="11.25">
      <c r="B453" s="148"/>
      <c r="D453" s="144" t="s">
        <v>139</v>
      </c>
      <c r="E453" s="149" t="s">
        <v>1</v>
      </c>
      <c r="F453" s="150" t="s">
        <v>817</v>
      </c>
      <c r="H453" s="149" t="s">
        <v>1</v>
      </c>
      <c r="I453" s="151"/>
      <c r="L453" s="148"/>
      <c r="M453" s="152"/>
      <c r="T453" s="153"/>
      <c r="AT453" s="149" t="s">
        <v>139</v>
      </c>
      <c r="AU453" s="149" t="s">
        <v>90</v>
      </c>
      <c r="AV453" s="12" t="s">
        <v>88</v>
      </c>
      <c r="AW453" s="12" t="s">
        <v>36</v>
      </c>
      <c r="AX453" s="12" t="s">
        <v>80</v>
      </c>
      <c r="AY453" s="149" t="s">
        <v>128</v>
      </c>
    </row>
    <row r="454" spans="2:65" s="13" customFormat="1" ht="11.25">
      <c r="B454" s="154"/>
      <c r="D454" s="144" t="s">
        <v>139</v>
      </c>
      <c r="E454" s="155" t="s">
        <v>1</v>
      </c>
      <c r="F454" s="156" t="s">
        <v>88</v>
      </c>
      <c r="H454" s="157">
        <v>1</v>
      </c>
      <c r="I454" s="158"/>
      <c r="L454" s="154"/>
      <c r="M454" s="159"/>
      <c r="T454" s="160"/>
      <c r="AT454" s="155" t="s">
        <v>139</v>
      </c>
      <c r="AU454" s="155" t="s">
        <v>90</v>
      </c>
      <c r="AV454" s="13" t="s">
        <v>90</v>
      </c>
      <c r="AW454" s="13" t="s">
        <v>36</v>
      </c>
      <c r="AX454" s="13" t="s">
        <v>80</v>
      </c>
      <c r="AY454" s="155" t="s">
        <v>128</v>
      </c>
    </row>
    <row r="455" spans="2:65" s="14" customFormat="1" ht="11.25">
      <c r="B455" s="161"/>
      <c r="D455" s="144" t="s">
        <v>139</v>
      </c>
      <c r="E455" s="162" t="s">
        <v>1</v>
      </c>
      <c r="F455" s="163" t="s">
        <v>149</v>
      </c>
      <c r="H455" s="164">
        <v>1</v>
      </c>
      <c r="I455" s="165"/>
      <c r="L455" s="161"/>
      <c r="M455" s="166"/>
      <c r="T455" s="167"/>
      <c r="AT455" s="162" t="s">
        <v>139</v>
      </c>
      <c r="AU455" s="162" t="s">
        <v>90</v>
      </c>
      <c r="AV455" s="14" t="s">
        <v>135</v>
      </c>
      <c r="AW455" s="14" t="s">
        <v>36</v>
      </c>
      <c r="AX455" s="14" t="s">
        <v>88</v>
      </c>
      <c r="AY455" s="162" t="s">
        <v>128</v>
      </c>
    </row>
    <row r="456" spans="2:65" s="1" customFormat="1" ht="37.9" customHeight="1">
      <c r="B456" s="31"/>
      <c r="C456" s="168" t="s">
        <v>484</v>
      </c>
      <c r="D456" s="168" t="s">
        <v>305</v>
      </c>
      <c r="E456" s="169" t="s">
        <v>962</v>
      </c>
      <c r="F456" s="170" t="s">
        <v>963</v>
      </c>
      <c r="G456" s="171" t="s">
        <v>209</v>
      </c>
      <c r="H456" s="172">
        <v>1.01</v>
      </c>
      <c r="I456" s="173"/>
      <c r="J456" s="174">
        <f>ROUND(I456*H456,2)</f>
        <v>0</v>
      </c>
      <c r="K456" s="170" t="s">
        <v>1</v>
      </c>
      <c r="L456" s="175"/>
      <c r="M456" s="176" t="s">
        <v>1</v>
      </c>
      <c r="N456" s="177" t="s">
        <v>45</v>
      </c>
      <c r="P456" s="140">
        <f>O456*H456</f>
        <v>0</v>
      </c>
      <c r="Q456" s="140">
        <v>2.5100000000000001E-2</v>
      </c>
      <c r="R456" s="140">
        <f>Q456*H456</f>
        <v>2.5351000000000002E-2</v>
      </c>
      <c r="S456" s="140">
        <v>0</v>
      </c>
      <c r="T456" s="141">
        <f>S456*H456</f>
        <v>0</v>
      </c>
      <c r="AR456" s="142" t="s">
        <v>190</v>
      </c>
      <c r="AT456" s="142" t="s">
        <v>305</v>
      </c>
      <c r="AU456" s="142" t="s">
        <v>90</v>
      </c>
      <c r="AY456" s="16" t="s">
        <v>128</v>
      </c>
      <c r="BE456" s="143">
        <f>IF(N456="základní",J456,0)</f>
        <v>0</v>
      </c>
      <c r="BF456" s="143">
        <f>IF(N456="snížená",J456,0)</f>
        <v>0</v>
      </c>
      <c r="BG456" s="143">
        <f>IF(N456="zákl. přenesená",J456,0)</f>
        <v>0</v>
      </c>
      <c r="BH456" s="143">
        <f>IF(N456="sníž. přenesená",J456,0)</f>
        <v>0</v>
      </c>
      <c r="BI456" s="143">
        <f>IF(N456="nulová",J456,0)</f>
        <v>0</v>
      </c>
      <c r="BJ456" s="16" t="s">
        <v>88</v>
      </c>
      <c r="BK456" s="143">
        <f>ROUND(I456*H456,2)</f>
        <v>0</v>
      </c>
      <c r="BL456" s="16" t="s">
        <v>135</v>
      </c>
      <c r="BM456" s="142" t="s">
        <v>964</v>
      </c>
    </row>
    <row r="457" spans="2:65" s="1" customFormat="1" ht="19.5">
      <c r="B457" s="31"/>
      <c r="D457" s="144" t="s">
        <v>137</v>
      </c>
      <c r="F457" s="145" t="s">
        <v>965</v>
      </c>
      <c r="I457" s="146"/>
      <c r="L457" s="31"/>
      <c r="M457" s="147"/>
      <c r="T457" s="55"/>
      <c r="AT457" s="16" t="s">
        <v>137</v>
      </c>
      <c r="AU457" s="16" t="s">
        <v>90</v>
      </c>
    </row>
    <row r="458" spans="2:65" s="12" customFormat="1" ht="11.25">
      <c r="B458" s="148"/>
      <c r="D458" s="144" t="s">
        <v>139</v>
      </c>
      <c r="E458" s="149" t="s">
        <v>1</v>
      </c>
      <c r="F458" s="150" t="s">
        <v>941</v>
      </c>
      <c r="H458" s="149" t="s">
        <v>1</v>
      </c>
      <c r="I458" s="151"/>
      <c r="L458" s="148"/>
      <c r="M458" s="152"/>
      <c r="T458" s="153"/>
      <c r="AT458" s="149" t="s">
        <v>139</v>
      </c>
      <c r="AU458" s="149" t="s">
        <v>90</v>
      </c>
      <c r="AV458" s="12" t="s">
        <v>88</v>
      </c>
      <c r="AW458" s="12" t="s">
        <v>36</v>
      </c>
      <c r="AX458" s="12" t="s">
        <v>80</v>
      </c>
      <c r="AY458" s="149" t="s">
        <v>128</v>
      </c>
    </row>
    <row r="459" spans="2:65" s="12" customFormat="1" ht="11.25">
      <c r="B459" s="148"/>
      <c r="D459" s="144" t="s">
        <v>139</v>
      </c>
      <c r="E459" s="149" t="s">
        <v>1</v>
      </c>
      <c r="F459" s="150" t="s">
        <v>817</v>
      </c>
      <c r="H459" s="149" t="s">
        <v>1</v>
      </c>
      <c r="I459" s="151"/>
      <c r="L459" s="148"/>
      <c r="M459" s="152"/>
      <c r="T459" s="153"/>
      <c r="AT459" s="149" t="s">
        <v>139</v>
      </c>
      <c r="AU459" s="149" t="s">
        <v>90</v>
      </c>
      <c r="AV459" s="12" t="s">
        <v>88</v>
      </c>
      <c r="AW459" s="12" t="s">
        <v>36</v>
      </c>
      <c r="AX459" s="12" t="s">
        <v>80</v>
      </c>
      <c r="AY459" s="149" t="s">
        <v>128</v>
      </c>
    </row>
    <row r="460" spans="2:65" s="13" customFormat="1" ht="11.25">
      <c r="B460" s="154"/>
      <c r="D460" s="144" t="s">
        <v>139</v>
      </c>
      <c r="E460" s="155" t="s">
        <v>1</v>
      </c>
      <c r="F460" s="156" t="s">
        <v>88</v>
      </c>
      <c r="H460" s="157">
        <v>1</v>
      </c>
      <c r="I460" s="158"/>
      <c r="L460" s="154"/>
      <c r="M460" s="159"/>
      <c r="T460" s="160"/>
      <c r="AT460" s="155" t="s">
        <v>139</v>
      </c>
      <c r="AU460" s="155" t="s">
        <v>90</v>
      </c>
      <c r="AV460" s="13" t="s">
        <v>90</v>
      </c>
      <c r="AW460" s="13" t="s">
        <v>36</v>
      </c>
      <c r="AX460" s="13" t="s">
        <v>80</v>
      </c>
      <c r="AY460" s="155" t="s">
        <v>128</v>
      </c>
    </row>
    <row r="461" spans="2:65" s="14" customFormat="1" ht="11.25">
      <c r="B461" s="161"/>
      <c r="D461" s="144" t="s">
        <v>139</v>
      </c>
      <c r="E461" s="162" t="s">
        <v>1</v>
      </c>
      <c r="F461" s="163" t="s">
        <v>149</v>
      </c>
      <c r="H461" s="164">
        <v>1</v>
      </c>
      <c r="I461" s="165"/>
      <c r="L461" s="161"/>
      <c r="M461" s="166"/>
      <c r="T461" s="167"/>
      <c r="AT461" s="162" t="s">
        <v>139</v>
      </c>
      <c r="AU461" s="162" t="s">
        <v>90</v>
      </c>
      <c r="AV461" s="14" t="s">
        <v>135</v>
      </c>
      <c r="AW461" s="14" t="s">
        <v>36</v>
      </c>
      <c r="AX461" s="14" t="s">
        <v>88</v>
      </c>
      <c r="AY461" s="162" t="s">
        <v>128</v>
      </c>
    </row>
    <row r="462" spans="2:65" s="13" customFormat="1" ht="11.25">
      <c r="B462" s="154"/>
      <c r="D462" s="144" t="s">
        <v>139</v>
      </c>
      <c r="F462" s="156" t="s">
        <v>932</v>
      </c>
      <c r="H462" s="157">
        <v>1.01</v>
      </c>
      <c r="I462" s="158"/>
      <c r="L462" s="154"/>
      <c r="M462" s="159"/>
      <c r="T462" s="160"/>
      <c r="AT462" s="155" t="s">
        <v>139</v>
      </c>
      <c r="AU462" s="155" t="s">
        <v>90</v>
      </c>
      <c r="AV462" s="13" t="s">
        <v>90</v>
      </c>
      <c r="AW462" s="13" t="s">
        <v>4</v>
      </c>
      <c r="AX462" s="13" t="s">
        <v>88</v>
      </c>
      <c r="AY462" s="155" t="s">
        <v>128</v>
      </c>
    </row>
    <row r="463" spans="2:65" s="1" customFormat="1" ht="24.2" customHeight="1">
      <c r="B463" s="31"/>
      <c r="C463" s="131" t="s">
        <v>335</v>
      </c>
      <c r="D463" s="131" t="s">
        <v>130</v>
      </c>
      <c r="E463" s="132" t="s">
        <v>966</v>
      </c>
      <c r="F463" s="133" t="s">
        <v>967</v>
      </c>
      <c r="G463" s="134" t="s">
        <v>170</v>
      </c>
      <c r="H463" s="135">
        <v>69</v>
      </c>
      <c r="I463" s="136"/>
      <c r="J463" s="137">
        <f>ROUND(I463*H463,2)</f>
        <v>0</v>
      </c>
      <c r="K463" s="133" t="s">
        <v>134</v>
      </c>
      <c r="L463" s="31"/>
      <c r="M463" s="138" t="s">
        <v>1</v>
      </c>
      <c r="N463" s="139" t="s">
        <v>45</v>
      </c>
      <c r="P463" s="140">
        <f>O463*H463</f>
        <v>0</v>
      </c>
      <c r="Q463" s="140">
        <v>0</v>
      </c>
      <c r="R463" s="140">
        <f>Q463*H463</f>
        <v>0</v>
      </c>
      <c r="S463" s="140">
        <v>0</v>
      </c>
      <c r="T463" s="141">
        <f>S463*H463</f>
        <v>0</v>
      </c>
      <c r="AR463" s="142" t="s">
        <v>135</v>
      </c>
      <c r="AT463" s="142" t="s">
        <v>130</v>
      </c>
      <c r="AU463" s="142" t="s">
        <v>90</v>
      </c>
      <c r="AY463" s="16" t="s">
        <v>128</v>
      </c>
      <c r="BE463" s="143">
        <f>IF(N463="základní",J463,0)</f>
        <v>0</v>
      </c>
      <c r="BF463" s="143">
        <f>IF(N463="snížená",J463,0)</f>
        <v>0</v>
      </c>
      <c r="BG463" s="143">
        <f>IF(N463="zákl. přenesená",J463,0)</f>
        <v>0</v>
      </c>
      <c r="BH463" s="143">
        <f>IF(N463="sníž. přenesená",J463,0)</f>
        <v>0</v>
      </c>
      <c r="BI463" s="143">
        <f>IF(N463="nulová",J463,0)</f>
        <v>0</v>
      </c>
      <c r="BJ463" s="16" t="s">
        <v>88</v>
      </c>
      <c r="BK463" s="143">
        <f>ROUND(I463*H463,2)</f>
        <v>0</v>
      </c>
      <c r="BL463" s="16" t="s">
        <v>135</v>
      </c>
      <c r="BM463" s="142" t="s">
        <v>968</v>
      </c>
    </row>
    <row r="464" spans="2:65" s="1" customFormat="1" ht="29.25">
      <c r="B464" s="31"/>
      <c r="D464" s="144" t="s">
        <v>137</v>
      </c>
      <c r="F464" s="145" t="s">
        <v>969</v>
      </c>
      <c r="I464" s="146"/>
      <c r="L464" s="31"/>
      <c r="M464" s="147"/>
      <c r="T464" s="55"/>
      <c r="AT464" s="16" t="s">
        <v>137</v>
      </c>
      <c r="AU464" s="16" t="s">
        <v>90</v>
      </c>
    </row>
    <row r="465" spans="2:65" s="12" customFormat="1" ht="11.25">
      <c r="B465" s="148"/>
      <c r="D465" s="144" t="s">
        <v>139</v>
      </c>
      <c r="E465" s="149" t="s">
        <v>1</v>
      </c>
      <c r="F465" s="150" t="s">
        <v>970</v>
      </c>
      <c r="H465" s="149" t="s">
        <v>1</v>
      </c>
      <c r="I465" s="151"/>
      <c r="L465" s="148"/>
      <c r="M465" s="152"/>
      <c r="T465" s="153"/>
      <c r="AT465" s="149" t="s">
        <v>139</v>
      </c>
      <c r="AU465" s="149" t="s">
        <v>90</v>
      </c>
      <c r="AV465" s="12" t="s">
        <v>88</v>
      </c>
      <c r="AW465" s="12" t="s">
        <v>36</v>
      </c>
      <c r="AX465" s="12" t="s">
        <v>80</v>
      </c>
      <c r="AY465" s="149" t="s">
        <v>128</v>
      </c>
    </row>
    <row r="466" spans="2:65" s="12" customFormat="1" ht="11.25">
      <c r="B466" s="148"/>
      <c r="D466" s="144" t="s">
        <v>139</v>
      </c>
      <c r="E466" s="149" t="s">
        <v>1</v>
      </c>
      <c r="F466" s="150" t="s">
        <v>173</v>
      </c>
      <c r="H466" s="149" t="s">
        <v>1</v>
      </c>
      <c r="I466" s="151"/>
      <c r="L466" s="148"/>
      <c r="M466" s="152"/>
      <c r="T466" s="153"/>
      <c r="AT466" s="149" t="s">
        <v>139</v>
      </c>
      <c r="AU466" s="149" t="s">
        <v>90</v>
      </c>
      <c r="AV466" s="12" t="s">
        <v>88</v>
      </c>
      <c r="AW466" s="12" t="s">
        <v>36</v>
      </c>
      <c r="AX466" s="12" t="s">
        <v>80</v>
      </c>
      <c r="AY466" s="149" t="s">
        <v>128</v>
      </c>
    </row>
    <row r="467" spans="2:65" s="13" customFormat="1" ht="11.25">
      <c r="B467" s="154"/>
      <c r="D467" s="144" t="s">
        <v>139</v>
      </c>
      <c r="E467" s="155" t="s">
        <v>1</v>
      </c>
      <c r="F467" s="156" t="s">
        <v>562</v>
      </c>
      <c r="H467" s="157">
        <v>69</v>
      </c>
      <c r="I467" s="158"/>
      <c r="L467" s="154"/>
      <c r="M467" s="159"/>
      <c r="T467" s="160"/>
      <c r="AT467" s="155" t="s">
        <v>139</v>
      </c>
      <c r="AU467" s="155" t="s">
        <v>90</v>
      </c>
      <c r="AV467" s="13" t="s">
        <v>90</v>
      </c>
      <c r="AW467" s="13" t="s">
        <v>36</v>
      </c>
      <c r="AX467" s="13" t="s">
        <v>88</v>
      </c>
      <c r="AY467" s="155" t="s">
        <v>128</v>
      </c>
    </row>
    <row r="468" spans="2:65" s="1" customFormat="1" ht="24.2" customHeight="1">
      <c r="B468" s="31"/>
      <c r="C468" s="168" t="s">
        <v>493</v>
      </c>
      <c r="D468" s="168" t="s">
        <v>305</v>
      </c>
      <c r="E468" s="169" t="s">
        <v>971</v>
      </c>
      <c r="F468" s="170" t="s">
        <v>972</v>
      </c>
      <c r="G468" s="171" t="s">
        <v>170</v>
      </c>
      <c r="H468" s="172">
        <v>69</v>
      </c>
      <c r="I468" s="173"/>
      <c r="J468" s="174">
        <f>ROUND(I468*H468,2)</f>
        <v>0</v>
      </c>
      <c r="K468" s="170" t="s">
        <v>134</v>
      </c>
      <c r="L468" s="175"/>
      <c r="M468" s="176" t="s">
        <v>1</v>
      </c>
      <c r="N468" s="177" t="s">
        <v>45</v>
      </c>
      <c r="P468" s="140">
        <f>O468*H468</f>
        <v>0</v>
      </c>
      <c r="Q468" s="140">
        <v>2.7E-4</v>
      </c>
      <c r="R468" s="140">
        <f>Q468*H468</f>
        <v>1.8630000000000001E-2</v>
      </c>
      <c r="S468" s="140">
        <v>0</v>
      </c>
      <c r="T468" s="141">
        <f>S468*H468</f>
        <v>0</v>
      </c>
      <c r="AR468" s="142" t="s">
        <v>190</v>
      </c>
      <c r="AT468" s="142" t="s">
        <v>305</v>
      </c>
      <c r="AU468" s="142" t="s">
        <v>90</v>
      </c>
      <c r="AY468" s="16" t="s">
        <v>128</v>
      </c>
      <c r="BE468" s="143">
        <f>IF(N468="základní",J468,0)</f>
        <v>0</v>
      </c>
      <c r="BF468" s="143">
        <f>IF(N468="snížená",J468,0)</f>
        <v>0</v>
      </c>
      <c r="BG468" s="143">
        <f>IF(N468="zákl. přenesená",J468,0)</f>
        <v>0</v>
      </c>
      <c r="BH468" s="143">
        <f>IF(N468="sníž. přenesená",J468,0)</f>
        <v>0</v>
      </c>
      <c r="BI468" s="143">
        <f>IF(N468="nulová",J468,0)</f>
        <v>0</v>
      </c>
      <c r="BJ468" s="16" t="s">
        <v>88</v>
      </c>
      <c r="BK468" s="143">
        <f>ROUND(I468*H468,2)</f>
        <v>0</v>
      </c>
      <c r="BL468" s="16" t="s">
        <v>135</v>
      </c>
      <c r="BM468" s="142" t="s">
        <v>973</v>
      </c>
    </row>
    <row r="469" spans="2:65" s="1" customFormat="1" ht="11.25">
      <c r="B469" s="31"/>
      <c r="D469" s="144" t="s">
        <v>137</v>
      </c>
      <c r="F469" s="145" t="s">
        <v>972</v>
      </c>
      <c r="I469" s="146"/>
      <c r="L469" s="31"/>
      <c r="M469" s="147"/>
      <c r="T469" s="55"/>
      <c r="AT469" s="16" t="s">
        <v>137</v>
      </c>
      <c r="AU469" s="16" t="s">
        <v>90</v>
      </c>
    </row>
    <row r="470" spans="2:65" s="12" customFormat="1" ht="11.25">
      <c r="B470" s="148"/>
      <c r="D470" s="144" t="s">
        <v>139</v>
      </c>
      <c r="E470" s="149" t="s">
        <v>1</v>
      </c>
      <c r="F470" s="150" t="s">
        <v>970</v>
      </c>
      <c r="H470" s="149" t="s">
        <v>1</v>
      </c>
      <c r="I470" s="151"/>
      <c r="L470" s="148"/>
      <c r="M470" s="152"/>
      <c r="T470" s="153"/>
      <c r="AT470" s="149" t="s">
        <v>139</v>
      </c>
      <c r="AU470" s="149" t="s">
        <v>90</v>
      </c>
      <c r="AV470" s="12" t="s">
        <v>88</v>
      </c>
      <c r="AW470" s="12" t="s">
        <v>36</v>
      </c>
      <c r="AX470" s="12" t="s">
        <v>80</v>
      </c>
      <c r="AY470" s="149" t="s">
        <v>128</v>
      </c>
    </row>
    <row r="471" spans="2:65" s="12" customFormat="1" ht="11.25">
      <c r="B471" s="148"/>
      <c r="D471" s="144" t="s">
        <v>139</v>
      </c>
      <c r="E471" s="149" t="s">
        <v>1</v>
      </c>
      <c r="F471" s="150" t="s">
        <v>173</v>
      </c>
      <c r="H471" s="149" t="s">
        <v>1</v>
      </c>
      <c r="I471" s="151"/>
      <c r="L471" s="148"/>
      <c r="M471" s="152"/>
      <c r="T471" s="153"/>
      <c r="AT471" s="149" t="s">
        <v>139</v>
      </c>
      <c r="AU471" s="149" t="s">
        <v>90</v>
      </c>
      <c r="AV471" s="12" t="s">
        <v>88</v>
      </c>
      <c r="AW471" s="12" t="s">
        <v>36</v>
      </c>
      <c r="AX471" s="12" t="s">
        <v>80</v>
      </c>
      <c r="AY471" s="149" t="s">
        <v>128</v>
      </c>
    </row>
    <row r="472" spans="2:65" s="13" customFormat="1" ht="11.25">
      <c r="B472" s="154"/>
      <c r="D472" s="144" t="s">
        <v>139</v>
      </c>
      <c r="E472" s="155" t="s">
        <v>1</v>
      </c>
      <c r="F472" s="156" t="s">
        <v>562</v>
      </c>
      <c r="H472" s="157">
        <v>69</v>
      </c>
      <c r="I472" s="158"/>
      <c r="L472" s="154"/>
      <c r="M472" s="159"/>
      <c r="T472" s="160"/>
      <c r="AT472" s="155" t="s">
        <v>139</v>
      </c>
      <c r="AU472" s="155" t="s">
        <v>90</v>
      </c>
      <c r="AV472" s="13" t="s">
        <v>90</v>
      </c>
      <c r="AW472" s="13" t="s">
        <v>36</v>
      </c>
      <c r="AX472" s="13" t="s">
        <v>88</v>
      </c>
      <c r="AY472" s="155" t="s">
        <v>128</v>
      </c>
    </row>
    <row r="473" spans="2:65" s="1" customFormat="1" ht="16.5" customHeight="1">
      <c r="B473" s="31"/>
      <c r="C473" s="168" t="s">
        <v>498</v>
      </c>
      <c r="D473" s="168" t="s">
        <v>305</v>
      </c>
      <c r="E473" s="169" t="s">
        <v>974</v>
      </c>
      <c r="F473" s="170" t="s">
        <v>975</v>
      </c>
      <c r="G473" s="171" t="s">
        <v>209</v>
      </c>
      <c r="H473" s="172">
        <v>20</v>
      </c>
      <c r="I473" s="173"/>
      <c r="J473" s="174">
        <f>ROUND(I473*H473,2)</f>
        <v>0</v>
      </c>
      <c r="K473" s="170" t="s">
        <v>1</v>
      </c>
      <c r="L473" s="175"/>
      <c r="M473" s="176" t="s">
        <v>1</v>
      </c>
      <c r="N473" s="177" t="s">
        <v>45</v>
      </c>
      <c r="P473" s="140">
        <f>O473*H473</f>
        <v>0</v>
      </c>
      <c r="Q473" s="140">
        <v>6.4999999999999997E-4</v>
      </c>
      <c r="R473" s="140">
        <f>Q473*H473</f>
        <v>1.2999999999999999E-2</v>
      </c>
      <c r="S473" s="140">
        <v>0</v>
      </c>
      <c r="T473" s="141">
        <f>S473*H473</f>
        <v>0</v>
      </c>
      <c r="AR473" s="142" t="s">
        <v>190</v>
      </c>
      <c r="AT473" s="142" t="s">
        <v>305</v>
      </c>
      <c r="AU473" s="142" t="s">
        <v>90</v>
      </c>
      <c r="AY473" s="16" t="s">
        <v>128</v>
      </c>
      <c r="BE473" s="143">
        <f>IF(N473="základní",J473,0)</f>
        <v>0</v>
      </c>
      <c r="BF473" s="143">
        <f>IF(N473="snížená",J473,0)</f>
        <v>0</v>
      </c>
      <c r="BG473" s="143">
        <f>IF(N473="zákl. přenesená",J473,0)</f>
        <v>0</v>
      </c>
      <c r="BH473" s="143">
        <f>IF(N473="sníž. přenesená",J473,0)</f>
        <v>0</v>
      </c>
      <c r="BI473" s="143">
        <f>IF(N473="nulová",J473,0)</f>
        <v>0</v>
      </c>
      <c r="BJ473" s="16" t="s">
        <v>88</v>
      </c>
      <c r="BK473" s="143">
        <f>ROUND(I473*H473,2)</f>
        <v>0</v>
      </c>
      <c r="BL473" s="16" t="s">
        <v>135</v>
      </c>
      <c r="BM473" s="142" t="s">
        <v>976</v>
      </c>
    </row>
    <row r="474" spans="2:65" s="1" customFormat="1" ht="11.25">
      <c r="B474" s="31"/>
      <c r="D474" s="144" t="s">
        <v>137</v>
      </c>
      <c r="F474" s="145" t="s">
        <v>977</v>
      </c>
      <c r="I474" s="146"/>
      <c r="L474" s="31"/>
      <c r="M474" s="147"/>
      <c r="T474" s="55"/>
      <c r="AT474" s="16" t="s">
        <v>137</v>
      </c>
      <c r="AU474" s="16" t="s">
        <v>90</v>
      </c>
    </row>
    <row r="475" spans="2:65" s="12" customFormat="1" ht="11.25">
      <c r="B475" s="148"/>
      <c r="D475" s="144" t="s">
        <v>139</v>
      </c>
      <c r="E475" s="149" t="s">
        <v>1</v>
      </c>
      <c r="F475" s="150" t="s">
        <v>978</v>
      </c>
      <c r="H475" s="149" t="s">
        <v>1</v>
      </c>
      <c r="I475" s="151"/>
      <c r="L475" s="148"/>
      <c r="M475" s="152"/>
      <c r="T475" s="153"/>
      <c r="AT475" s="149" t="s">
        <v>139</v>
      </c>
      <c r="AU475" s="149" t="s">
        <v>90</v>
      </c>
      <c r="AV475" s="12" t="s">
        <v>88</v>
      </c>
      <c r="AW475" s="12" t="s">
        <v>36</v>
      </c>
      <c r="AX475" s="12" t="s">
        <v>80</v>
      </c>
      <c r="AY475" s="149" t="s">
        <v>128</v>
      </c>
    </row>
    <row r="476" spans="2:65" s="12" customFormat="1" ht="11.25">
      <c r="B476" s="148"/>
      <c r="D476" s="144" t="s">
        <v>139</v>
      </c>
      <c r="E476" s="149" t="s">
        <v>1</v>
      </c>
      <c r="F476" s="150" t="s">
        <v>173</v>
      </c>
      <c r="H476" s="149" t="s">
        <v>1</v>
      </c>
      <c r="I476" s="151"/>
      <c r="L476" s="148"/>
      <c r="M476" s="152"/>
      <c r="T476" s="153"/>
      <c r="AT476" s="149" t="s">
        <v>139</v>
      </c>
      <c r="AU476" s="149" t="s">
        <v>90</v>
      </c>
      <c r="AV476" s="12" t="s">
        <v>88</v>
      </c>
      <c r="AW476" s="12" t="s">
        <v>36</v>
      </c>
      <c r="AX476" s="12" t="s">
        <v>80</v>
      </c>
      <c r="AY476" s="149" t="s">
        <v>128</v>
      </c>
    </row>
    <row r="477" spans="2:65" s="13" customFormat="1" ht="11.25">
      <c r="B477" s="154"/>
      <c r="D477" s="144" t="s">
        <v>139</v>
      </c>
      <c r="E477" s="155" t="s">
        <v>1</v>
      </c>
      <c r="F477" s="156" t="s">
        <v>273</v>
      </c>
      <c r="H477" s="157">
        <v>20</v>
      </c>
      <c r="I477" s="158"/>
      <c r="L477" s="154"/>
      <c r="M477" s="159"/>
      <c r="T477" s="160"/>
      <c r="AT477" s="155" t="s">
        <v>139</v>
      </c>
      <c r="AU477" s="155" t="s">
        <v>90</v>
      </c>
      <c r="AV477" s="13" t="s">
        <v>90</v>
      </c>
      <c r="AW477" s="13" t="s">
        <v>36</v>
      </c>
      <c r="AX477" s="13" t="s">
        <v>88</v>
      </c>
      <c r="AY477" s="155" t="s">
        <v>128</v>
      </c>
    </row>
    <row r="478" spans="2:65" s="1" customFormat="1" ht="24.2" customHeight="1">
      <c r="B478" s="31"/>
      <c r="C478" s="168" t="s">
        <v>504</v>
      </c>
      <c r="D478" s="168" t="s">
        <v>305</v>
      </c>
      <c r="E478" s="169" t="s">
        <v>979</v>
      </c>
      <c r="F478" s="170" t="s">
        <v>980</v>
      </c>
      <c r="G478" s="171" t="s">
        <v>209</v>
      </c>
      <c r="H478" s="172">
        <v>3</v>
      </c>
      <c r="I478" s="173"/>
      <c r="J478" s="174">
        <f>ROUND(I478*H478,2)</f>
        <v>0</v>
      </c>
      <c r="K478" s="170" t="s">
        <v>1</v>
      </c>
      <c r="L478" s="175"/>
      <c r="M478" s="176" t="s">
        <v>1</v>
      </c>
      <c r="N478" s="177" t="s">
        <v>45</v>
      </c>
      <c r="P478" s="140">
        <f>O478*H478</f>
        <v>0</v>
      </c>
      <c r="Q478" s="140">
        <v>2.0000000000000001E-4</v>
      </c>
      <c r="R478" s="140">
        <f>Q478*H478</f>
        <v>6.0000000000000006E-4</v>
      </c>
      <c r="S478" s="140">
        <v>0</v>
      </c>
      <c r="T478" s="141">
        <f>S478*H478</f>
        <v>0</v>
      </c>
      <c r="AR478" s="142" t="s">
        <v>190</v>
      </c>
      <c r="AT478" s="142" t="s">
        <v>305</v>
      </c>
      <c r="AU478" s="142" t="s">
        <v>90</v>
      </c>
      <c r="AY478" s="16" t="s">
        <v>128</v>
      </c>
      <c r="BE478" s="143">
        <f>IF(N478="základní",J478,0)</f>
        <v>0</v>
      </c>
      <c r="BF478" s="143">
        <f>IF(N478="snížená",J478,0)</f>
        <v>0</v>
      </c>
      <c r="BG478" s="143">
        <f>IF(N478="zákl. přenesená",J478,0)</f>
        <v>0</v>
      </c>
      <c r="BH478" s="143">
        <f>IF(N478="sníž. přenesená",J478,0)</f>
        <v>0</v>
      </c>
      <c r="BI478" s="143">
        <f>IF(N478="nulová",J478,0)</f>
        <v>0</v>
      </c>
      <c r="BJ478" s="16" t="s">
        <v>88</v>
      </c>
      <c r="BK478" s="143">
        <f>ROUND(I478*H478,2)</f>
        <v>0</v>
      </c>
      <c r="BL478" s="16" t="s">
        <v>135</v>
      </c>
      <c r="BM478" s="142" t="s">
        <v>981</v>
      </c>
    </row>
    <row r="479" spans="2:65" s="1" customFormat="1" ht="11.25">
      <c r="B479" s="31"/>
      <c r="D479" s="144" t="s">
        <v>137</v>
      </c>
      <c r="F479" s="145" t="s">
        <v>980</v>
      </c>
      <c r="I479" s="146"/>
      <c r="L479" s="31"/>
      <c r="M479" s="147"/>
      <c r="T479" s="55"/>
      <c r="AT479" s="16" t="s">
        <v>137</v>
      </c>
      <c r="AU479" s="16" t="s">
        <v>90</v>
      </c>
    </row>
    <row r="480" spans="2:65" s="12" customFormat="1" ht="11.25">
      <c r="B480" s="148"/>
      <c r="D480" s="144" t="s">
        <v>139</v>
      </c>
      <c r="E480" s="149" t="s">
        <v>1</v>
      </c>
      <c r="F480" s="150" t="s">
        <v>970</v>
      </c>
      <c r="H480" s="149" t="s">
        <v>1</v>
      </c>
      <c r="I480" s="151"/>
      <c r="L480" s="148"/>
      <c r="M480" s="152"/>
      <c r="T480" s="153"/>
      <c r="AT480" s="149" t="s">
        <v>139</v>
      </c>
      <c r="AU480" s="149" t="s">
        <v>90</v>
      </c>
      <c r="AV480" s="12" t="s">
        <v>88</v>
      </c>
      <c r="AW480" s="12" t="s">
        <v>36</v>
      </c>
      <c r="AX480" s="12" t="s">
        <v>80</v>
      </c>
      <c r="AY480" s="149" t="s">
        <v>128</v>
      </c>
    </row>
    <row r="481" spans="2:65" s="12" customFormat="1" ht="11.25">
      <c r="B481" s="148"/>
      <c r="D481" s="144" t="s">
        <v>139</v>
      </c>
      <c r="E481" s="149" t="s">
        <v>1</v>
      </c>
      <c r="F481" s="150" t="s">
        <v>173</v>
      </c>
      <c r="H481" s="149" t="s">
        <v>1</v>
      </c>
      <c r="I481" s="151"/>
      <c r="L481" s="148"/>
      <c r="M481" s="152"/>
      <c r="T481" s="153"/>
      <c r="AT481" s="149" t="s">
        <v>139</v>
      </c>
      <c r="AU481" s="149" t="s">
        <v>90</v>
      </c>
      <c r="AV481" s="12" t="s">
        <v>88</v>
      </c>
      <c r="AW481" s="12" t="s">
        <v>36</v>
      </c>
      <c r="AX481" s="12" t="s">
        <v>80</v>
      </c>
      <c r="AY481" s="149" t="s">
        <v>128</v>
      </c>
    </row>
    <row r="482" spans="2:65" s="13" customFormat="1" ht="11.25">
      <c r="B482" s="154"/>
      <c r="D482" s="144" t="s">
        <v>139</v>
      </c>
      <c r="E482" s="155" t="s">
        <v>1</v>
      </c>
      <c r="F482" s="156" t="s">
        <v>154</v>
      </c>
      <c r="H482" s="157">
        <v>3</v>
      </c>
      <c r="I482" s="158"/>
      <c r="L482" s="154"/>
      <c r="M482" s="159"/>
      <c r="T482" s="160"/>
      <c r="AT482" s="155" t="s">
        <v>139</v>
      </c>
      <c r="AU482" s="155" t="s">
        <v>90</v>
      </c>
      <c r="AV482" s="13" t="s">
        <v>90</v>
      </c>
      <c r="AW482" s="13" t="s">
        <v>36</v>
      </c>
      <c r="AX482" s="13" t="s">
        <v>88</v>
      </c>
      <c r="AY482" s="155" t="s">
        <v>128</v>
      </c>
    </row>
    <row r="483" spans="2:65" s="1" customFormat="1" ht="16.5" customHeight="1">
      <c r="B483" s="31"/>
      <c r="C483" s="131" t="s">
        <v>509</v>
      </c>
      <c r="D483" s="131" t="s">
        <v>130</v>
      </c>
      <c r="E483" s="132" t="s">
        <v>982</v>
      </c>
      <c r="F483" s="133" t="s">
        <v>983</v>
      </c>
      <c r="G483" s="134" t="s">
        <v>209</v>
      </c>
      <c r="H483" s="135">
        <v>23</v>
      </c>
      <c r="I483" s="136"/>
      <c r="J483" s="137">
        <f>ROUND(I483*H483,2)</f>
        <v>0</v>
      </c>
      <c r="K483" s="133" t="s">
        <v>134</v>
      </c>
      <c r="L483" s="31"/>
      <c r="M483" s="138" t="s">
        <v>1</v>
      </c>
      <c r="N483" s="139" t="s">
        <v>45</v>
      </c>
      <c r="P483" s="140">
        <f>O483*H483</f>
        <v>0</v>
      </c>
      <c r="Q483" s="140">
        <v>3.8000000000000002E-4</v>
      </c>
      <c r="R483" s="140">
        <f>Q483*H483</f>
        <v>8.7400000000000012E-3</v>
      </c>
      <c r="S483" s="140">
        <v>0</v>
      </c>
      <c r="T483" s="141">
        <f>S483*H483</f>
        <v>0</v>
      </c>
      <c r="AR483" s="142" t="s">
        <v>135</v>
      </c>
      <c r="AT483" s="142" t="s">
        <v>130</v>
      </c>
      <c r="AU483" s="142" t="s">
        <v>90</v>
      </c>
      <c r="AY483" s="16" t="s">
        <v>128</v>
      </c>
      <c r="BE483" s="143">
        <f>IF(N483="základní",J483,0)</f>
        <v>0</v>
      </c>
      <c r="BF483" s="143">
        <f>IF(N483="snížená",J483,0)</f>
        <v>0</v>
      </c>
      <c r="BG483" s="143">
        <f>IF(N483="zákl. přenesená",J483,0)</f>
        <v>0</v>
      </c>
      <c r="BH483" s="143">
        <f>IF(N483="sníž. přenesená",J483,0)</f>
        <v>0</v>
      </c>
      <c r="BI483" s="143">
        <f>IF(N483="nulová",J483,0)</f>
        <v>0</v>
      </c>
      <c r="BJ483" s="16" t="s">
        <v>88</v>
      </c>
      <c r="BK483" s="143">
        <f>ROUND(I483*H483,2)</f>
        <v>0</v>
      </c>
      <c r="BL483" s="16" t="s">
        <v>135</v>
      </c>
      <c r="BM483" s="142" t="s">
        <v>984</v>
      </c>
    </row>
    <row r="484" spans="2:65" s="1" customFormat="1" ht="19.5">
      <c r="B484" s="31"/>
      <c r="D484" s="144" t="s">
        <v>137</v>
      </c>
      <c r="F484" s="145" t="s">
        <v>985</v>
      </c>
      <c r="I484" s="146"/>
      <c r="L484" s="31"/>
      <c r="M484" s="147"/>
      <c r="T484" s="55"/>
      <c r="AT484" s="16" t="s">
        <v>137</v>
      </c>
      <c r="AU484" s="16" t="s">
        <v>90</v>
      </c>
    </row>
    <row r="485" spans="2:65" s="12" customFormat="1" ht="11.25">
      <c r="B485" s="148"/>
      <c r="D485" s="144" t="s">
        <v>139</v>
      </c>
      <c r="E485" s="149" t="s">
        <v>1</v>
      </c>
      <c r="F485" s="150" t="s">
        <v>837</v>
      </c>
      <c r="H485" s="149" t="s">
        <v>1</v>
      </c>
      <c r="I485" s="151"/>
      <c r="L485" s="148"/>
      <c r="M485" s="152"/>
      <c r="T485" s="153"/>
      <c r="AT485" s="149" t="s">
        <v>139</v>
      </c>
      <c r="AU485" s="149" t="s">
        <v>90</v>
      </c>
      <c r="AV485" s="12" t="s">
        <v>88</v>
      </c>
      <c r="AW485" s="12" t="s">
        <v>36</v>
      </c>
      <c r="AX485" s="12" t="s">
        <v>80</v>
      </c>
      <c r="AY485" s="149" t="s">
        <v>128</v>
      </c>
    </row>
    <row r="486" spans="2:65" s="12" customFormat="1" ht="11.25">
      <c r="B486" s="148"/>
      <c r="D486" s="144" t="s">
        <v>139</v>
      </c>
      <c r="E486" s="149" t="s">
        <v>1</v>
      </c>
      <c r="F486" s="150" t="s">
        <v>787</v>
      </c>
      <c r="H486" s="149" t="s">
        <v>1</v>
      </c>
      <c r="I486" s="151"/>
      <c r="L486" s="148"/>
      <c r="M486" s="152"/>
      <c r="T486" s="153"/>
      <c r="AT486" s="149" t="s">
        <v>139</v>
      </c>
      <c r="AU486" s="149" t="s">
        <v>90</v>
      </c>
      <c r="AV486" s="12" t="s">
        <v>88</v>
      </c>
      <c r="AW486" s="12" t="s">
        <v>36</v>
      </c>
      <c r="AX486" s="12" t="s">
        <v>80</v>
      </c>
      <c r="AY486" s="149" t="s">
        <v>128</v>
      </c>
    </row>
    <row r="487" spans="2:65" s="13" customFormat="1" ht="11.25">
      <c r="B487" s="154"/>
      <c r="D487" s="144" t="s">
        <v>139</v>
      </c>
      <c r="E487" s="155" t="s">
        <v>1</v>
      </c>
      <c r="F487" s="156" t="s">
        <v>288</v>
      </c>
      <c r="H487" s="157">
        <v>23</v>
      </c>
      <c r="I487" s="158"/>
      <c r="L487" s="154"/>
      <c r="M487" s="159"/>
      <c r="T487" s="160"/>
      <c r="AT487" s="155" t="s">
        <v>139</v>
      </c>
      <c r="AU487" s="155" t="s">
        <v>90</v>
      </c>
      <c r="AV487" s="13" t="s">
        <v>90</v>
      </c>
      <c r="AW487" s="13" t="s">
        <v>36</v>
      </c>
      <c r="AX487" s="13" t="s">
        <v>88</v>
      </c>
      <c r="AY487" s="155" t="s">
        <v>128</v>
      </c>
    </row>
    <row r="488" spans="2:65" s="1" customFormat="1" ht="24.2" customHeight="1">
      <c r="B488" s="31"/>
      <c r="C488" s="131" t="s">
        <v>515</v>
      </c>
      <c r="D488" s="131" t="s">
        <v>130</v>
      </c>
      <c r="E488" s="132" t="s">
        <v>986</v>
      </c>
      <c r="F488" s="133" t="s">
        <v>987</v>
      </c>
      <c r="G488" s="134" t="s">
        <v>209</v>
      </c>
      <c r="H488" s="135">
        <v>23</v>
      </c>
      <c r="I488" s="136"/>
      <c r="J488" s="137">
        <f>ROUND(I488*H488,2)</f>
        <v>0</v>
      </c>
      <c r="K488" s="133" t="s">
        <v>134</v>
      </c>
      <c r="L488" s="31"/>
      <c r="M488" s="138" t="s">
        <v>1</v>
      </c>
      <c r="N488" s="139" t="s">
        <v>45</v>
      </c>
      <c r="P488" s="140">
        <f>O488*H488</f>
        <v>0</v>
      </c>
      <c r="Q488" s="140">
        <v>2.0000000000000002E-5</v>
      </c>
      <c r="R488" s="140">
        <f>Q488*H488</f>
        <v>4.6000000000000001E-4</v>
      </c>
      <c r="S488" s="140">
        <v>2.6199999999999999E-3</v>
      </c>
      <c r="T488" s="141">
        <f>S488*H488</f>
        <v>6.0260000000000001E-2</v>
      </c>
      <c r="AR488" s="142" t="s">
        <v>135</v>
      </c>
      <c r="AT488" s="142" t="s">
        <v>130</v>
      </c>
      <c r="AU488" s="142" t="s">
        <v>90</v>
      </c>
      <c r="AY488" s="16" t="s">
        <v>128</v>
      </c>
      <c r="BE488" s="143">
        <f>IF(N488="základní",J488,0)</f>
        <v>0</v>
      </c>
      <c r="BF488" s="143">
        <f>IF(N488="snížená",J488,0)</f>
        <v>0</v>
      </c>
      <c r="BG488" s="143">
        <f>IF(N488="zákl. přenesená",J488,0)</f>
        <v>0</v>
      </c>
      <c r="BH488" s="143">
        <f>IF(N488="sníž. přenesená",J488,0)</f>
        <v>0</v>
      </c>
      <c r="BI488" s="143">
        <f>IF(N488="nulová",J488,0)</f>
        <v>0</v>
      </c>
      <c r="BJ488" s="16" t="s">
        <v>88</v>
      </c>
      <c r="BK488" s="143">
        <f>ROUND(I488*H488,2)</f>
        <v>0</v>
      </c>
      <c r="BL488" s="16" t="s">
        <v>135</v>
      </c>
      <c r="BM488" s="142" t="s">
        <v>988</v>
      </c>
    </row>
    <row r="489" spans="2:65" s="1" customFormat="1" ht="19.5">
      <c r="B489" s="31"/>
      <c r="D489" s="144" t="s">
        <v>137</v>
      </c>
      <c r="F489" s="145" t="s">
        <v>989</v>
      </c>
      <c r="I489" s="146"/>
      <c r="L489" s="31"/>
      <c r="M489" s="147"/>
      <c r="T489" s="55"/>
      <c r="AT489" s="16" t="s">
        <v>137</v>
      </c>
      <c r="AU489" s="16" t="s">
        <v>90</v>
      </c>
    </row>
    <row r="490" spans="2:65" s="12" customFormat="1" ht="11.25">
      <c r="B490" s="148"/>
      <c r="D490" s="144" t="s">
        <v>139</v>
      </c>
      <c r="E490" s="149" t="s">
        <v>1</v>
      </c>
      <c r="F490" s="150" t="s">
        <v>916</v>
      </c>
      <c r="H490" s="149" t="s">
        <v>1</v>
      </c>
      <c r="I490" s="151"/>
      <c r="L490" s="148"/>
      <c r="M490" s="152"/>
      <c r="T490" s="153"/>
      <c r="AT490" s="149" t="s">
        <v>139</v>
      </c>
      <c r="AU490" s="149" t="s">
        <v>90</v>
      </c>
      <c r="AV490" s="12" t="s">
        <v>88</v>
      </c>
      <c r="AW490" s="12" t="s">
        <v>36</v>
      </c>
      <c r="AX490" s="12" t="s">
        <v>80</v>
      </c>
      <c r="AY490" s="149" t="s">
        <v>128</v>
      </c>
    </row>
    <row r="491" spans="2:65" s="12" customFormat="1" ht="11.25">
      <c r="B491" s="148"/>
      <c r="D491" s="144" t="s">
        <v>139</v>
      </c>
      <c r="E491" s="149" t="s">
        <v>1</v>
      </c>
      <c r="F491" s="150" t="s">
        <v>173</v>
      </c>
      <c r="H491" s="149" t="s">
        <v>1</v>
      </c>
      <c r="I491" s="151"/>
      <c r="L491" s="148"/>
      <c r="M491" s="152"/>
      <c r="T491" s="153"/>
      <c r="AT491" s="149" t="s">
        <v>139</v>
      </c>
      <c r="AU491" s="149" t="s">
        <v>90</v>
      </c>
      <c r="AV491" s="12" t="s">
        <v>88</v>
      </c>
      <c r="AW491" s="12" t="s">
        <v>36</v>
      </c>
      <c r="AX491" s="12" t="s">
        <v>80</v>
      </c>
      <c r="AY491" s="149" t="s">
        <v>128</v>
      </c>
    </row>
    <row r="492" spans="2:65" s="13" customFormat="1" ht="11.25">
      <c r="B492" s="154"/>
      <c r="D492" s="144" t="s">
        <v>139</v>
      </c>
      <c r="E492" s="155" t="s">
        <v>1</v>
      </c>
      <c r="F492" s="156" t="s">
        <v>288</v>
      </c>
      <c r="H492" s="157">
        <v>23</v>
      </c>
      <c r="I492" s="158"/>
      <c r="L492" s="154"/>
      <c r="M492" s="159"/>
      <c r="T492" s="160"/>
      <c r="AT492" s="155" t="s">
        <v>139</v>
      </c>
      <c r="AU492" s="155" t="s">
        <v>90</v>
      </c>
      <c r="AV492" s="13" t="s">
        <v>90</v>
      </c>
      <c r="AW492" s="13" t="s">
        <v>36</v>
      </c>
      <c r="AX492" s="13" t="s">
        <v>88</v>
      </c>
      <c r="AY492" s="155" t="s">
        <v>128</v>
      </c>
    </row>
    <row r="493" spans="2:65" s="1" customFormat="1" ht="24.2" customHeight="1">
      <c r="B493" s="31"/>
      <c r="C493" s="168" t="s">
        <v>519</v>
      </c>
      <c r="D493" s="168" t="s">
        <v>305</v>
      </c>
      <c r="E493" s="169" t="s">
        <v>990</v>
      </c>
      <c r="F493" s="170" t="s">
        <v>991</v>
      </c>
      <c r="G493" s="171" t="s">
        <v>209</v>
      </c>
      <c r="H493" s="172">
        <v>23</v>
      </c>
      <c r="I493" s="173"/>
      <c r="J493" s="174">
        <f>ROUND(I493*H493,2)</f>
        <v>0</v>
      </c>
      <c r="K493" s="170" t="s">
        <v>1</v>
      </c>
      <c r="L493" s="175"/>
      <c r="M493" s="176" t="s">
        <v>1</v>
      </c>
      <c r="N493" s="177" t="s">
        <v>45</v>
      </c>
      <c r="P493" s="140">
        <f>O493*H493</f>
        <v>0</v>
      </c>
      <c r="Q493" s="140">
        <v>3.0400000000000002E-3</v>
      </c>
      <c r="R493" s="140">
        <f>Q493*H493</f>
        <v>6.992000000000001E-2</v>
      </c>
      <c r="S493" s="140">
        <v>0</v>
      </c>
      <c r="T493" s="141">
        <f>S493*H493</f>
        <v>0</v>
      </c>
      <c r="AR493" s="142" t="s">
        <v>190</v>
      </c>
      <c r="AT493" s="142" t="s">
        <v>305</v>
      </c>
      <c r="AU493" s="142" t="s">
        <v>90</v>
      </c>
      <c r="AY493" s="16" t="s">
        <v>128</v>
      </c>
      <c r="BE493" s="143">
        <f>IF(N493="základní",J493,0)</f>
        <v>0</v>
      </c>
      <c r="BF493" s="143">
        <f>IF(N493="snížená",J493,0)</f>
        <v>0</v>
      </c>
      <c r="BG493" s="143">
        <f>IF(N493="zákl. přenesená",J493,0)</f>
        <v>0</v>
      </c>
      <c r="BH493" s="143">
        <f>IF(N493="sníž. přenesená",J493,0)</f>
        <v>0</v>
      </c>
      <c r="BI493" s="143">
        <f>IF(N493="nulová",J493,0)</f>
        <v>0</v>
      </c>
      <c r="BJ493" s="16" t="s">
        <v>88</v>
      </c>
      <c r="BK493" s="143">
        <f>ROUND(I493*H493,2)</f>
        <v>0</v>
      </c>
      <c r="BL493" s="16" t="s">
        <v>135</v>
      </c>
      <c r="BM493" s="142" t="s">
        <v>992</v>
      </c>
    </row>
    <row r="494" spans="2:65" s="1" customFormat="1" ht="11.25">
      <c r="B494" s="31"/>
      <c r="D494" s="144" t="s">
        <v>137</v>
      </c>
      <c r="F494" s="145" t="s">
        <v>993</v>
      </c>
      <c r="I494" s="146"/>
      <c r="L494" s="31"/>
      <c r="M494" s="147"/>
      <c r="T494" s="55"/>
      <c r="AT494" s="16" t="s">
        <v>137</v>
      </c>
      <c r="AU494" s="16" t="s">
        <v>90</v>
      </c>
    </row>
    <row r="495" spans="2:65" s="12" customFormat="1" ht="11.25">
      <c r="B495" s="148"/>
      <c r="D495" s="144" t="s">
        <v>139</v>
      </c>
      <c r="E495" s="149" t="s">
        <v>1</v>
      </c>
      <c r="F495" s="150" t="s">
        <v>916</v>
      </c>
      <c r="H495" s="149" t="s">
        <v>1</v>
      </c>
      <c r="I495" s="151"/>
      <c r="L495" s="148"/>
      <c r="M495" s="152"/>
      <c r="T495" s="153"/>
      <c r="AT495" s="149" t="s">
        <v>139</v>
      </c>
      <c r="AU495" s="149" t="s">
        <v>90</v>
      </c>
      <c r="AV495" s="12" t="s">
        <v>88</v>
      </c>
      <c r="AW495" s="12" t="s">
        <v>36</v>
      </c>
      <c r="AX495" s="12" t="s">
        <v>80</v>
      </c>
      <c r="AY495" s="149" t="s">
        <v>128</v>
      </c>
    </row>
    <row r="496" spans="2:65" s="12" customFormat="1" ht="11.25">
      <c r="B496" s="148"/>
      <c r="D496" s="144" t="s">
        <v>139</v>
      </c>
      <c r="E496" s="149" t="s">
        <v>1</v>
      </c>
      <c r="F496" s="150" t="s">
        <v>173</v>
      </c>
      <c r="H496" s="149" t="s">
        <v>1</v>
      </c>
      <c r="I496" s="151"/>
      <c r="L496" s="148"/>
      <c r="M496" s="152"/>
      <c r="T496" s="153"/>
      <c r="AT496" s="149" t="s">
        <v>139</v>
      </c>
      <c r="AU496" s="149" t="s">
        <v>90</v>
      </c>
      <c r="AV496" s="12" t="s">
        <v>88</v>
      </c>
      <c r="AW496" s="12" t="s">
        <v>36</v>
      </c>
      <c r="AX496" s="12" t="s">
        <v>80</v>
      </c>
      <c r="AY496" s="149" t="s">
        <v>128</v>
      </c>
    </row>
    <row r="497" spans="2:65" s="13" customFormat="1" ht="11.25">
      <c r="B497" s="154"/>
      <c r="D497" s="144" t="s">
        <v>139</v>
      </c>
      <c r="E497" s="155" t="s">
        <v>1</v>
      </c>
      <c r="F497" s="156" t="s">
        <v>288</v>
      </c>
      <c r="H497" s="157">
        <v>23</v>
      </c>
      <c r="I497" s="158"/>
      <c r="L497" s="154"/>
      <c r="M497" s="159"/>
      <c r="T497" s="160"/>
      <c r="AT497" s="155" t="s">
        <v>139</v>
      </c>
      <c r="AU497" s="155" t="s">
        <v>90</v>
      </c>
      <c r="AV497" s="13" t="s">
        <v>90</v>
      </c>
      <c r="AW497" s="13" t="s">
        <v>36</v>
      </c>
      <c r="AX497" s="13" t="s">
        <v>88</v>
      </c>
      <c r="AY497" s="155" t="s">
        <v>128</v>
      </c>
    </row>
    <row r="498" spans="2:65" s="1" customFormat="1" ht="24.2" customHeight="1">
      <c r="B498" s="31"/>
      <c r="C498" s="168" t="s">
        <v>525</v>
      </c>
      <c r="D498" s="168" t="s">
        <v>305</v>
      </c>
      <c r="E498" s="169" t="s">
        <v>994</v>
      </c>
      <c r="F498" s="170" t="s">
        <v>995</v>
      </c>
      <c r="G498" s="171" t="s">
        <v>209</v>
      </c>
      <c r="H498" s="172">
        <v>23</v>
      </c>
      <c r="I498" s="173"/>
      <c r="J498" s="174">
        <f>ROUND(I498*H498,2)</f>
        <v>0</v>
      </c>
      <c r="K498" s="170" t="s">
        <v>1</v>
      </c>
      <c r="L498" s="175"/>
      <c r="M498" s="176" t="s">
        <v>1</v>
      </c>
      <c r="N498" s="177" t="s">
        <v>45</v>
      </c>
      <c r="P498" s="140">
        <f>O498*H498</f>
        <v>0</v>
      </c>
      <c r="Q498" s="140">
        <v>3.3E-3</v>
      </c>
      <c r="R498" s="140">
        <f>Q498*H498</f>
        <v>7.5899999999999995E-2</v>
      </c>
      <c r="S498" s="140">
        <v>0</v>
      </c>
      <c r="T498" s="141">
        <f>S498*H498</f>
        <v>0</v>
      </c>
      <c r="AR498" s="142" t="s">
        <v>190</v>
      </c>
      <c r="AT498" s="142" t="s">
        <v>305</v>
      </c>
      <c r="AU498" s="142" t="s">
        <v>90</v>
      </c>
      <c r="AY498" s="16" t="s">
        <v>128</v>
      </c>
      <c r="BE498" s="143">
        <f>IF(N498="základní",J498,0)</f>
        <v>0</v>
      </c>
      <c r="BF498" s="143">
        <f>IF(N498="snížená",J498,0)</f>
        <v>0</v>
      </c>
      <c r="BG498" s="143">
        <f>IF(N498="zákl. přenesená",J498,0)</f>
        <v>0</v>
      </c>
      <c r="BH498" s="143">
        <f>IF(N498="sníž. přenesená",J498,0)</f>
        <v>0</v>
      </c>
      <c r="BI498" s="143">
        <f>IF(N498="nulová",J498,0)</f>
        <v>0</v>
      </c>
      <c r="BJ498" s="16" t="s">
        <v>88</v>
      </c>
      <c r="BK498" s="143">
        <f>ROUND(I498*H498,2)</f>
        <v>0</v>
      </c>
      <c r="BL498" s="16" t="s">
        <v>135</v>
      </c>
      <c r="BM498" s="142" t="s">
        <v>996</v>
      </c>
    </row>
    <row r="499" spans="2:65" s="1" customFormat="1" ht="19.5">
      <c r="B499" s="31"/>
      <c r="D499" s="144" t="s">
        <v>137</v>
      </c>
      <c r="F499" s="145" t="s">
        <v>997</v>
      </c>
      <c r="I499" s="146"/>
      <c r="L499" s="31"/>
      <c r="M499" s="147"/>
      <c r="T499" s="55"/>
      <c r="AT499" s="16" t="s">
        <v>137</v>
      </c>
      <c r="AU499" s="16" t="s">
        <v>90</v>
      </c>
    </row>
    <row r="500" spans="2:65" s="12" customFormat="1" ht="11.25">
      <c r="B500" s="148"/>
      <c r="D500" s="144" t="s">
        <v>139</v>
      </c>
      <c r="E500" s="149" t="s">
        <v>1</v>
      </c>
      <c r="F500" s="150" t="s">
        <v>916</v>
      </c>
      <c r="H500" s="149" t="s">
        <v>1</v>
      </c>
      <c r="I500" s="151"/>
      <c r="L500" s="148"/>
      <c r="M500" s="152"/>
      <c r="T500" s="153"/>
      <c r="AT500" s="149" t="s">
        <v>139</v>
      </c>
      <c r="AU500" s="149" t="s">
        <v>90</v>
      </c>
      <c r="AV500" s="12" t="s">
        <v>88</v>
      </c>
      <c r="AW500" s="12" t="s">
        <v>36</v>
      </c>
      <c r="AX500" s="12" t="s">
        <v>80</v>
      </c>
      <c r="AY500" s="149" t="s">
        <v>128</v>
      </c>
    </row>
    <row r="501" spans="2:65" s="12" customFormat="1" ht="11.25">
      <c r="B501" s="148"/>
      <c r="D501" s="144" t="s">
        <v>139</v>
      </c>
      <c r="E501" s="149" t="s">
        <v>1</v>
      </c>
      <c r="F501" s="150" t="s">
        <v>173</v>
      </c>
      <c r="H501" s="149" t="s">
        <v>1</v>
      </c>
      <c r="I501" s="151"/>
      <c r="L501" s="148"/>
      <c r="M501" s="152"/>
      <c r="T501" s="153"/>
      <c r="AT501" s="149" t="s">
        <v>139</v>
      </c>
      <c r="AU501" s="149" t="s">
        <v>90</v>
      </c>
      <c r="AV501" s="12" t="s">
        <v>88</v>
      </c>
      <c r="AW501" s="12" t="s">
        <v>36</v>
      </c>
      <c r="AX501" s="12" t="s">
        <v>80</v>
      </c>
      <c r="AY501" s="149" t="s">
        <v>128</v>
      </c>
    </row>
    <row r="502" spans="2:65" s="13" customFormat="1" ht="11.25">
      <c r="B502" s="154"/>
      <c r="D502" s="144" t="s">
        <v>139</v>
      </c>
      <c r="E502" s="155" t="s">
        <v>1</v>
      </c>
      <c r="F502" s="156" t="s">
        <v>288</v>
      </c>
      <c r="H502" s="157">
        <v>23</v>
      </c>
      <c r="I502" s="158"/>
      <c r="L502" s="154"/>
      <c r="M502" s="159"/>
      <c r="T502" s="160"/>
      <c r="AT502" s="155" t="s">
        <v>139</v>
      </c>
      <c r="AU502" s="155" t="s">
        <v>90</v>
      </c>
      <c r="AV502" s="13" t="s">
        <v>90</v>
      </c>
      <c r="AW502" s="13" t="s">
        <v>36</v>
      </c>
      <c r="AX502" s="13" t="s">
        <v>88</v>
      </c>
      <c r="AY502" s="155" t="s">
        <v>128</v>
      </c>
    </row>
    <row r="503" spans="2:65" s="1" customFormat="1" ht="21.75" customHeight="1">
      <c r="B503" s="31"/>
      <c r="C503" s="131" t="s">
        <v>530</v>
      </c>
      <c r="D503" s="131" t="s">
        <v>130</v>
      </c>
      <c r="E503" s="132" t="s">
        <v>998</v>
      </c>
      <c r="F503" s="133" t="s">
        <v>999</v>
      </c>
      <c r="G503" s="134" t="s">
        <v>209</v>
      </c>
      <c r="H503" s="135">
        <v>23</v>
      </c>
      <c r="I503" s="136"/>
      <c r="J503" s="137">
        <f>ROUND(I503*H503,2)</f>
        <v>0</v>
      </c>
      <c r="K503" s="133" t="s">
        <v>134</v>
      </c>
      <c r="L503" s="31"/>
      <c r="M503" s="138" t="s">
        <v>1</v>
      </c>
      <c r="N503" s="139" t="s">
        <v>45</v>
      </c>
      <c r="P503" s="140">
        <f>O503*H503</f>
        <v>0</v>
      </c>
      <c r="Q503" s="140">
        <v>0</v>
      </c>
      <c r="R503" s="140">
        <f>Q503*H503</f>
        <v>0</v>
      </c>
      <c r="S503" s="140">
        <v>7.6800000000000002E-3</v>
      </c>
      <c r="T503" s="141">
        <f>S503*H503</f>
        <v>0.17663999999999999</v>
      </c>
      <c r="AR503" s="142" t="s">
        <v>135</v>
      </c>
      <c r="AT503" s="142" t="s">
        <v>130</v>
      </c>
      <c r="AU503" s="142" t="s">
        <v>90</v>
      </c>
      <c r="AY503" s="16" t="s">
        <v>128</v>
      </c>
      <c r="BE503" s="143">
        <f>IF(N503="základní",J503,0)</f>
        <v>0</v>
      </c>
      <c r="BF503" s="143">
        <f>IF(N503="snížená",J503,0)</f>
        <v>0</v>
      </c>
      <c r="BG503" s="143">
        <f>IF(N503="zákl. přenesená",J503,0)</f>
        <v>0</v>
      </c>
      <c r="BH503" s="143">
        <f>IF(N503="sníž. přenesená",J503,0)</f>
        <v>0</v>
      </c>
      <c r="BI503" s="143">
        <f>IF(N503="nulová",J503,0)</f>
        <v>0</v>
      </c>
      <c r="BJ503" s="16" t="s">
        <v>88</v>
      </c>
      <c r="BK503" s="143">
        <f>ROUND(I503*H503,2)</f>
        <v>0</v>
      </c>
      <c r="BL503" s="16" t="s">
        <v>135</v>
      </c>
      <c r="BM503" s="142" t="s">
        <v>1000</v>
      </c>
    </row>
    <row r="504" spans="2:65" s="1" customFormat="1" ht="19.5">
      <c r="B504" s="31"/>
      <c r="D504" s="144" t="s">
        <v>137</v>
      </c>
      <c r="F504" s="145" t="s">
        <v>1001</v>
      </c>
      <c r="I504" s="146"/>
      <c r="L504" s="31"/>
      <c r="M504" s="147"/>
      <c r="T504" s="55"/>
      <c r="AT504" s="16" t="s">
        <v>137</v>
      </c>
      <c r="AU504" s="16" t="s">
        <v>90</v>
      </c>
    </row>
    <row r="505" spans="2:65" s="12" customFormat="1" ht="11.25">
      <c r="B505" s="148"/>
      <c r="D505" s="144" t="s">
        <v>139</v>
      </c>
      <c r="E505" s="149" t="s">
        <v>1</v>
      </c>
      <c r="F505" s="150" t="s">
        <v>1002</v>
      </c>
      <c r="H505" s="149" t="s">
        <v>1</v>
      </c>
      <c r="I505" s="151"/>
      <c r="L505" s="148"/>
      <c r="M505" s="152"/>
      <c r="T505" s="153"/>
      <c r="AT505" s="149" t="s">
        <v>139</v>
      </c>
      <c r="AU505" s="149" t="s">
        <v>90</v>
      </c>
      <c r="AV505" s="12" t="s">
        <v>88</v>
      </c>
      <c r="AW505" s="12" t="s">
        <v>36</v>
      </c>
      <c r="AX505" s="12" t="s">
        <v>80</v>
      </c>
      <c r="AY505" s="149" t="s">
        <v>128</v>
      </c>
    </row>
    <row r="506" spans="2:65" s="12" customFormat="1" ht="11.25">
      <c r="B506" s="148"/>
      <c r="D506" s="144" t="s">
        <v>139</v>
      </c>
      <c r="E506" s="149" t="s">
        <v>1</v>
      </c>
      <c r="F506" s="150" t="s">
        <v>173</v>
      </c>
      <c r="H506" s="149" t="s">
        <v>1</v>
      </c>
      <c r="I506" s="151"/>
      <c r="L506" s="148"/>
      <c r="M506" s="152"/>
      <c r="T506" s="153"/>
      <c r="AT506" s="149" t="s">
        <v>139</v>
      </c>
      <c r="AU506" s="149" t="s">
        <v>90</v>
      </c>
      <c r="AV506" s="12" t="s">
        <v>88</v>
      </c>
      <c r="AW506" s="12" t="s">
        <v>36</v>
      </c>
      <c r="AX506" s="12" t="s">
        <v>80</v>
      </c>
      <c r="AY506" s="149" t="s">
        <v>128</v>
      </c>
    </row>
    <row r="507" spans="2:65" s="13" customFormat="1" ht="11.25">
      <c r="B507" s="154"/>
      <c r="D507" s="144" t="s">
        <v>139</v>
      </c>
      <c r="E507" s="155" t="s">
        <v>1</v>
      </c>
      <c r="F507" s="156" t="s">
        <v>288</v>
      </c>
      <c r="H507" s="157">
        <v>23</v>
      </c>
      <c r="I507" s="158"/>
      <c r="L507" s="154"/>
      <c r="M507" s="159"/>
      <c r="T507" s="160"/>
      <c r="AT507" s="155" t="s">
        <v>139</v>
      </c>
      <c r="AU507" s="155" t="s">
        <v>90</v>
      </c>
      <c r="AV507" s="13" t="s">
        <v>90</v>
      </c>
      <c r="AW507" s="13" t="s">
        <v>36</v>
      </c>
      <c r="AX507" s="13" t="s">
        <v>88</v>
      </c>
      <c r="AY507" s="155" t="s">
        <v>128</v>
      </c>
    </row>
    <row r="508" spans="2:65" s="1" customFormat="1" ht="21.75" customHeight="1">
      <c r="B508" s="31"/>
      <c r="C508" s="131" t="s">
        <v>535</v>
      </c>
      <c r="D508" s="131" t="s">
        <v>130</v>
      </c>
      <c r="E508" s="132" t="s">
        <v>1003</v>
      </c>
      <c r="F508" s="133" t="s">
        <v>1004</v>
      </c>
      <c r="G508" s="134" t="s">
        <v>209</v>
      </c>
      <c r="H508" s="135">
        <v>1</v>
      </c>
      <c r="I508" s="136"/>
      <c r="J508" s="137">
        <f>ROUND(I508*H508,2)</f>
        <v>0</v>
      </c>
      <c r="K508" s="133" t="s">
        <v>134</v>
      </c>
      <c r="L508" s="31"/>
      <c r="M508" s="138" t="s">
        <v>1</v>
      </c>
      <c r="N508" s="139" t="s">
        <v>45</v>
      </c>
      <c r="P508" s="140">
        <f>O508*H508</f>
        <v>0</v>
      </c>
      <c r="Q508" s="140">
        <v>1.6199999999999999E-3</v>
      </c>
      <c r="R508" s="140">
        <f>Q508*H508</f>
        <v>1.6199999999999999E-3</v>
      </c>
      <c r="S508" s="140">
        <v>0</v>
      </c>
      <c r="T508" s="141">
        <f>S508*H508</f>
        <v>0</v>
      </c>
      <c r="AR508" s="142" t="s">
        <v>135</v>
      </c>
      <c r="AT508" s="142" t="s">
        <v>130</v>
      </c>
      <c r="AU508" s="142" t="s">
        <v>90</v>
      </c>
      <c r="AY508" s="16" t="s">
        <v>128</v>
      </c>
      <c r="BE508" s="143">
        <f>IF(N508="základní",J508,0)</f>
        <v>0</v>
      </c>
      <c r="BF508" s="143">
        <f>IF(N508="snížená",J508,0)</f>
        <v>0</v>
      </c>
      <c r="BG508" s="143">
        <f>IF(N508="zákl. přenesená",J508,0)</f>
        <v>0</v>
      </c>
      <c r="BH508" s="143">
        <f>IF(N508="sníž. přenesená",J508,0)</f>
        <v>0</v>
      </c>
      <c r="BI508" s="143">
        <f>IF(N508="nulová",J508,0)</f>
        <v>0</v>
      </c>
      <c r="BJ508" s="16" t="s">
        <v>88</v>
      </c>
      <c r="BK508" s="143">
        <f>ROUND(I508*H508,2)</f>
        <v>0</v>
      </c>
      <c r="BL508" s="16" t="s">
        <v>135</v>
      </c>
      <c r="BM508" s="142" t="s">
        <v>1005</v>
      </c>
    </row>
    <row r="509" spans="2:65" s="1" customFormat="1" ht="29.25">
      <c r="B509" s="31"/>
      <c r="D509" s="144" t="s">
        <v>137</v>
      </c>
      <c r="F509" s="145" t="s">
        <v>1006</v>
      </c>
      <c r="I509" s="146"/>
      <c r="L509" s="31"/>
      <c r="M509" s="147"/>
      <c r="T509" s="55"/>
      <c r="AT509" s="16" t="s">
        <v>137</v>
      </c>
      <c r="AU509" s="16" t="s">
        <v>90</v>
      </c>
    </row>
    <row r="510" spans="2:65" s="12" customFormat="1" ht="11.25">
      <c r="B510" s="148"/>
      <c r="D510" s="144" t="s">
        <v>139</v>
      </c>
      <c r="E510" s="149" t="s">
        <v>1</v>
      </c>
      <c r="F510" s="150" t="s">
        <v>916</v>
      </c>
      <c r="H510" s="149" t="s">
        <v>1</v>
      </c>
      <c r="I510" s="151"/>
      <c r="L510" s="148"/>
      <c r="M510" s="152"/>
      <c r="T510" s="153"/>
      <c r="AT510" s="149" t="s">
        <v>139</v>
      </c>
      <c r="AU510" s="149" t="s">
        <v>90</v>
      </c>
      <c r="AV510" s="12" t="s">
        <v>88</v>
      </c>
      <c r="AW510" s="12" t="s">
        <v>36</v>
      </c>
      <c r="AX510" s="12" t="s">
        <v>80</v>
      </c>
      <c r="AY510" s="149" t="s">
        <v>128</v>
      </c>
    </row>
    <row r="511" spans="2:65" s="12" customFormat="1" ht="11.25">
      <c r="B511" s="148"/>
      <c r="D511" s="144" t="s">
        <v>139</v>
      </c>
      <c r="E511" s="149" t="s">
        <v>1</v>
      </c>
      <c r="F511" s="150" t="s">
        <v>817</v>
      </c>
      <c r="H511" s="149" t="s">
        <v>1</v>
      </c>
      <c r="I511" s="151"/>
      <c r="L511" s="148"/>
      <c r="M511" s="152"/>
      <c r="T511" s="153"/>
      <c r="AT511" s="149" t="s">
        <v>139</v>
      </c>
      <c r="AU511" s="149" t="s">
        <v>90</v>
      </c>
      <c r="AV511" s="12" t="s">
        <v>88</v>
      </c>
      <c r="AW511" s="12" t="s">
        <v>36</v>
      </c>
      <c r="AX511" s="12" t="s">
        <v>80</v>
      </c>
      <c r="AY511" s="149" t="s">
        <v>128</v>
      </c>
    </row>
    <row r="512" spans="2:65" s="13" customFormat="1" ht="11.25">
      <c r="B512" s="154"/>
      <c r="D512" s="144" t="s">
        <v>139</v>
      </c>
      <c r="E512" s="155" t="s">
        <v>1</v>
      </c>
      <c r="F512" s="156" t="s">
        <v>88</v>
      </c>
      <c r="H512" s="157">
        <v>1</v>
      </c>
      <c r="I512" s="158"/>
      <c r="L512" s="154"/>
      <c r="M512" s="159"/>
      <c r="T512" s="160"/>
      <c r="AT512" s="155" t="s">
        <v>139</v>
      </c>
      <c r="AU512" s="155" t="s">
        <v>90</v>
      </c>
      <c r="AV512" s="13" t="s">
        <v>90</v>
      </c>
      <c r="AW512" s="13" t="s">
        <v>36</v>
      </c>
      <c r="AX512" s="13" t="s">
        <v>88</v>
      </c>
      <c r="AY512" s="155" t="s">
        <v>128</v>
      </c>
    </row>
    <row r="513" spans="2:65" s="1" customFormat="1" ht="24.2" customHeight="1">
      <c r="B513" s="31"/>
      <c r="C513" s="168" t="s">
        <v>539</v>
      </c>
      <c r="D513" s="168" t="s">
        <v>305</v>
      </c>
      <c r="E513" s="169" t="s">
        <v>1007</v>
      </c>
      <c r="F513" s="170" t="s">
        <v>1008</v>
      </c>
      <c r="G513" s="171" t="s">
        <v>209</v>
      </c>
      <c r="H513" s="172">
        <v>1</v>
      </c>
      <c r="I513" s="173"/>
      <c r="J513" s="174">
        <f>ROUND(I513*H513,2)</f>
        <v>0</v>
      </c>
      <c r="K513" s="170" t="s">
        <v>1</v>
      </c>
      <c r="L513" s="175"/>
      <c r="M513" s="176" t="s">
        <v>1</v>
      </c>
      <c r="N513" s="177" t="s">
        <v>45</v>
      </c>
      <c r="P513" s="140">
        <f>O513*H513</f>
        <v>0</v>
      </c>
      <c r="Q513" s="140">
        <v>1.847E-2</v>
      </c>
      <c r="R513" s="140">
        <f>Q513*H513</f>
        <v>1.847E-2</v>
      </c>
      <c r="S513" s="140">
        <v>0</v>
      </c>
      <c r="T513" s="141">
        <f>S513*H513</f>
        <v>0</v>
      </c>
      <c r="AR513" s="142" t="s">
        <v>190</v>
      </c>
      <c r="AT513" s="142" t="s">
        <v>305</v>
      </c>
      <c r="AU513" s="142" t="s">
        <v>90</v>
      </c>
      <c r="AY513" s="16" t="s">
        <v>128</v>
      </c>
      <c r="BE513" s="143">
        <f>IF(N513="základní",J513,0)</f>
        <v>0</v>
      </c>
      <c r="BF513" s="143">
        <f>IF(N513="snížená",J513,0)</f>
        <v>0</v>
      </c>
      <c r="BG513" s="143">
        <f>IF(N513="zákl. přenesená",J513,0)</f>
        <v>0</v>
      </c>
      <c r="BH513" s="143">
        <f>IF(N513="sníž. přenesená",J513,0)</f>
        <v>0</v>
      </c>
      <c r="BI513" s="143">
        <f>IF(N513="nulová",J513,0)</f>
        <v>0</v>
      </c>
      <c r="BJ513" s="16" t="s">
        <v>88</v>
      </c>
      <c r="BK513" s="143">
        <f>ROUND(I513*H513,2)</f>
        <v>0</v>
      </c>
      <c r="BL513" s="16" t="s">
        <v>135</v>
      </c>
      <c r="BM513" s="142" t="s">
        <v>1009</v>
      </c>
    </row>
    <row r="514" spans="2:65" s="1" customFormat="1" ht="11.25">
      <c r="B514" s="31"/>
      <c r="D514" s="144" t="s">
        <v>137</v>
      </c>
      <c r="F514" s="145" t="s">
        <v>1008</v>
      </c>
      <c r="I514" s="146"/>
      <c r="L514" s="31"/>
      <c r="M514" s="147"/>
      <c r="T514" s="55"/>
      <c r="AT514" s="16" t="s">
        <v>137</v>
      </c>
      <c r="AU514" s="16" t="s">
        <v>90</v>
      </c>
    </row>
    <row r="515" spans="2:65" s="12" customFormat="1" ht="11.25">
      <c r="B515" s="148"/>
      <c r="D515" s="144" t="s">
        <v>139</v>
      </c>
      <c r="E515" s="149" t="s">
        <v>1</v>
      </c>
      <c r="F515" s="150" t="s">
        <v>916</v>
      </c>
      <c r="H515" s="149" t="s">
        <v>1</v>
      </c>
      <c r="I515" s="151"/>
      <c r="L515" s="148"/>
      <c r="M515" s="152"/>
      <c r="T515" s="153"/>
      <c r="AT515" s="149" t="s">
        <v>139</v>
      </c>
      <c r="AU515" s="149" t="s">
        <v>90</v>
      </c>
      <c r="AV515" s="12" t="s">
        <v>88</v>
      </c>
      <c r="AW515" s="12" t="s">
        <v>36</v>
      </c>
      <c r="AX515" s="12" t="s">
        <v>80</v>
      </c>
      <c r="AY515" s="149" t="s">
        <v>128</v>
      </c>
    </row>
    <row r="516" spans="2:65" s="12" customFormat="1" ht="11.25">
      <c r="B516" s="148"/>
      <c r="D516" s="144" t="s">
        <v>139</v>
      </c>
      <c r="E516" s="149" t="s">
        <v>1</v>
      </c>
      <c r="F516" s="150" t="s">
        <v>817</v>
      </c>
      <c r="H516" s="149" t="s">
        <v>1</v>
      </c>
      <c r="I516" s="151"/>
      <c r="L516" s="148"/>
      <c r="M516" s="152"/>
      <c r="T516" s="153"/>
      <c r="AT516" s="149" t="s">
        <v>139</v>
      </c>
      <c r="AU516" s="149" t="s">
        <v>90</v>
      </c>
      <c r="AV516" s="12" t="s">
        <v>88</v>
      </c>
      <c r="AW516" s="12" t="s">
        <v>36</v>
      </c>
      <c r="AX516" s="12" t="s">
        <v>80</v>
      </c>
      <c r="AY516" s="149" t="s">
        <v>128</v>
      </c>
    </row>
    <row r="517" spans="2:65" s="13" customFormat="1" ht="11.25">
      <c r="B517" s="154"/>
      <c r="D517" s="144" t="s">
        <v>139</v>
      </c>
      <c r="E517" s="155" t="s">
        <v>1</v>
      </c>
      <c r="F517" s="156" t="s">
        <v>88</v>
      </c>
      <c r="H517" s="157">
        <v>1</v>
      </c>
      <c r="I517" s="158"/>
      <c r="L517" s="154"/>
      <c r="M517" s="159"/>
      <c r="T517" s="160"/>
      <c r="AT517" s="155" t="s">
        <v>139</v>
      </c>
      <c r="AU517" s="155" t="s">
        <v>90</v>
      </c>
      <c r="AV517" s="13" t="s">
        <v>90</v>
      </c>
      <c r="AW517" s="13" t="s">
        <v>36</v>
      </c>
      <c r="AX517" s="13" t="s">
        <v>88</v>
      </c>
      <c r="AY517" s="155" t="s">
        <v>128</v>
      </c>
    </row>
    <row r="518" spans="2:65" s="1" customFormat="1" ht="16.5" customHeight="1">
      <c r="B518" s="31"/>
      <c r="C518" s="168" t="s">
        <v>544</v>
      </c>
      <c r="D518" s="168" t="s">
        <v>305</v>
      </c>
      <c r="E518" s="169" t="s">
        <v>1010</v>
      </c>
      <c r="F518" s="170" t="s">
        <v>1011</v>
      </c>
      <c r="G518" s="171" t="s">
        <v>209</v>
      </c>
      <c r="H518" s="172">
        <v>1</v>
      </c>
      <c r="I518" s="173"/>
      <c r="J518" s="174">
        <f>ROUND(I518*H518,2)</f>
        <v>0</v>
      </c>
      <c r="K518" s="170" t="s">
        <v>1</v>
      </c>
      <c r="L518" s="175"/>
      <c r="M518" s="176" t="s">
        <v>1</v>
      </c>
      <c r="N518" s="177" t="s">
        <v>45</v>
      </c>
      <c r="P518" s="140">
        <f>O518*H518</f>
        <v>0</v>
      </c>
      <c r="Q518" s="140">
        <v>7.3000000000000001E-3</v>
      </c>
      <c r="R518" s="140">
        <f>Q518*H518</f>
        <v>7.3000000000000001E-3</v>
      </c>
      <c r="S518" s="140">
        <v>0</v>
      </c>
      <c r="T518" s="141">
        <f>S518*H518</f>
        <v>0</v>
      </c>
      <c r="AR518" s="142" t="s">
        <v>190</v>
      </c>
      <c r="AT518" s="142" t="s">
        <v>305</v>
      </c>
      <c r="AU518" s="142" t="s">
        <v>90</v>
      </c>
      <c r="AY518" s="16" t="s">
        <v>128</v>
      </c>
      <c r="BE518" s="143">
        <f>IF(N518="základní",J518,0)</f>
        <v>0</v>
      </c>
      <c r="BF518" s="143">
        <f>IF(N518="snížená",J518,0)</f>
        <v>0</v>
      </c>
      <c r="BG518" s="143">
        <f>IF(N518="zákl. přenesená",J518,0)</f>
        <v>0</v>
      </c>
      <c r="BH518" s="143">
        <f>IF(N518="sníž. přenesená",J518,0)</f>
        <v>0</v>
      </c>
      <c r="BI518" s="143">
        <f>IF(N518="nulová",J518,0)</f>
        <v>0</v>
      </c>
      <c r="BJ518" s="16" t="s">
        <v>88</v>
      </c>
      <c r="BK518" s="143">
        <f>ROUND(I518*H518,2)</f>
        <v>0</v>
      </c>
      <c r="BL518" s="16" t="s">
        <v>135</v>
      </c>
      <c r="BM518" s="142" t="s">
        <v>1012</v>
      </c>
    </row>
    <row r="519" spans="2:65" s="1" customFormat="1" ht="19.5">
      <c r="B519" s="31"/>
      <c r="D519" s="144" t="s">
        <v>137</v>
      </c>
      <c r="F519" s="145" t="s">
        <v>1013</v>
      </c>
      <c r="I519" s="146"/>
      <c r="L519" s="31"/>
      <c r="M519" s="147"/>
      <c r="T519" s="55"/>
      <c r="AT519" s="16" t="s">
        <v>137</v>
      </c>
      <c r="AU519" s="16" t="s">
        <v>90</v>
      </c>
    </row>
    <row r="520" spans="2:65" s="12" customFormat="1" ht="11.25">
      <c r="B520" s="148"/>
      <c r="D520" s="144" t="s">
        <v>139</v>
      </c>
      <c r="E520" s="149" t="s">
        <v>1</v>
      </c>
      <c r="F520" s="150" t="s">
        <v>916</v>
      </c>
      <c r="H520" s="149" t="s">
        <v>1</v>
      </c>
      <c r="I520" s="151"/>
      <c r="L520" s="148"/>
      <c r="M520" s="152"/>
      <c r="T520" s="153"/>
      <c r="AT520" s="149" t="s">
        <v>139</v>
      </c>
      <c r="AU520" s="149" t="s">
        <v>90</v>
      </c>
      <c r="AV520" s="12" t="s">
        <v>88</v>
      </c>
      <c r="AW520" s="12" t="s">
        <v>36</v>
      </c>
      <c r="AX520" s="12" t="s">
        <v>80</v>
      </c>
      <c r="AY520" s="149" t="s">
        <v>128</v>
      </c>
    </row>
    <row r="521" spans="2:65" s="12" customFormat="1" ht="11.25">
      <c r="B521" s="148"/>
      <c r="D521" s="144" t="s">
        <v>139</v>
      </c>
      <c r="E521" s="149" t="s">
        <v>1</v>
      </c>
      <c r="F521" s="150" t="s">
        <v>817</v>
      </c>
      <c r="H521" s="149" t="s">
        <v>1</v>
      </c>
      <c r="I521" s="151"/>
      <c r="L521" s="148"/>
      <c r="M521" s="152"/>
      <c r="T521" s="153"/>
      <c r="AT521" s="149" t="s">
        <v>139</v>
      </c>
      <c r="AU521" s="149" t="s">
        <v>90</v>
      </c>
      <c r="AV521" s="12" t="s">
        <v>88</v>
      </c>
      <c r="AW521" s="12" t="s">
        <v>36</v>
      </c>
      <c r="AX521" s="12" t="s">
        <v>80</v>
      </c>
      <c r="AY521" s="149" t="s">
        <v>128</v>
      </c>
    </row>
    <row r="522" spans="2:65" s="13" customFormat="1" ht="11.25">
      <c r="B522" s="154"/>
      <c r="D522" s="144" t="s">
        <v>139</v>
      </c>
      <c r="E522" s="155" t="s">
        <v>1</v>
      </c>
      <c r="F522" s="156" t="s">
        <v>88</v>
      </c>
      <c r="H522" s="157">
        <v>1</v>
      </c>
      <c r="I522" s="158"/>
      <c r="L522" s="154"/>
      <c r="M522" s="159"/>
      <c r="T522" s="160"/>
      <c r="AT522" s="155" t="s">
        <v>139</v>
      </c>
      <c r="AU522" s="155" t="s">
        <v>90</v>
      </c>
      <c r="AV522" s="13" t="s">
        <v>90</v>
      </c>
      <c r="AW522" s="13" t="s">
        <v>36</v>
      </c>
      <c r="AX522" s="13" t="s">
        <v>88</v>
      </c>
      <c r="AY522" s="155" t="s">
        <v>128</v>
      </c>
    </row>
    <row r="523" spans="2:65" s="1" customFormat="1" ht="16.5" customHeight="1">
      <c r="B523" s="31"/>
      <c r="C523" s="131" t="s">
        <v>334</v>
      </c>
      <c r="D523" s="131" t="s">
        <v>130</v>
      </c>
      <c r="E523" s="132" t="s">
        <v>1014</v>
      </c>
      <c r="F523" s="133" t="s">
        <v>1015</v>
      </c>
      <c r="G523" s="134" t="s">
        <v>209</v>
      </c>
      <c r="H523" s="135">
        <v>1</v>
      </c>
      <c r="I523" s="136"/>
      <c r="J523" s="137">
        <f>ROUND(I523*H523,2)</f>
        <v>0</v>
      </c>
      <c r="K523" s="133" t="s">
        <v>134</v>
      </c>
      <c r="L523" s="31"/>
      <c r="M523" s="138" t="s">
        <v>1</v>
      </c>
      <c r="N523" s="139" t="s">
        <v>45</v>
      </c>
      <c r="P523" s="140">
        <f>O523*H523</f>
        <v>0</v>
      </c>
      <c r="Q523" s="140">
        <v>1.3600000000000001E-3</v>
      </c>
      <c r="R523" s="140">
        <f>Q523*H523</f>
        <v>1.3600000000000001E-3</v>
      </c>
      <c r="S523" s="140">
        <v>0</v>
      </c>
      <c r="T523" s="141">
        <f>S523*H523</f>
        <v>0</v>
      </c>
      <c r="AR523" s="142" t="s">
        <v>135</v>
      </c>
      <c r="AT523" s="142" t="s">
        <v>130</v>
      </c>
      <c r="AU523" s="142" t="s">
        <v>90</v>
      </c>
      <c r="AY523" s="16" t="s">
        <v>128</v>
      </c>
      <c r="BE523" s="143">
        <f>IF(N523="základní",J523,0)</f>
        <v>0</v>
      </c>
      <c r="BF523" s="143">
        <f>IF(N523="snížená",J523,0)</f>
        <v>0</v>
      </c>
      <c r="BG523" s="143">
        <f>IF(N523="zákl. přenesená",J523,0)</f>
        <v>0</v>
      </c>
      <c r="BH523" s="143">
        <f>IF(N523="sníž. přenesená",J523,0)</f>
        <v>0</v>
      </c>
      <c r="BI523" s="143">
        <f>IF(N523="nulová",J523,0)</f>
        <v>0</v>
      </c>
      <c r="BJ523" s="16" t="s">
        <v>88</v>
      </c>
      <c r="BK523" s="143">
        <f>ROUND(I523*H523,2)</f>
        <v>0</v>
      </c>
      <c r="BL523" s="16" t="s">
        <v>135</v>
      </c>
      <c r="BM523" s="142" t="s">
        <v>1016</v>
      </c>
    </row>
    <row r="524" spans="2:65" s="1" customFormat="1" ht="19.5">
      <c r="B524" s="31"/>
      <c r="D524" s="144" t="s">
        <v>137</v>
      </c>
      <c r="F524" s="145" t="s">
        <v>1017</v>
      </c>
      <c r="I524" s="146"/>
      <c r="L524" s="31"/>
      <c r="M524" s="147"/>
      <c r="T524" s="55"/>
      <c r="AT524" s="16" t="s">
        <v>137</v>
      </c>
      <c r="AU524" s="16" t="s">
        <v>90</v>
      </c>
    </row>
    <row r="525" spans="2:65" s="12" customFormat="1" ht="11.25">
      <c r="B525" s="148"/>
      <c r="D525" s="144" t="s">
        <v>139</v>
      </c>
      <c r="E525" s="149" t="s">
        <v>1</v>
      </c>
      <c r="F525" s="150" t="s">
        <v>916</v>
      </c>
      <c r="H525" s="149" t="s">
        <v>1</v>
      </c>
      <c r="I525" s="151"/>
      <c r="L525" s="148"/>
      <c r="M525" s="152"/>
      <c r="T525" s="153"/>
      <c r="AT525" s="149" t="s">
        <v>139</v>
      </c>
      <c r="AU525" s="149" t="s">
        <v>90</v>
      </c>
      <c r="AV525" s="12" t="s">
        <v>88</v>
      </c>
      <c r="AW525" s="12" t="s">
        <v>36</v>
      </c>
      <c r="AX525" s="12" t="s">
        <v>80</v>
      </c>
      <c r="AY525" s="149" t="s">
        <v>128</v>
      </c>
    </row>
    <row r="526" spans="2:65" s="12" customFormat="1" ht="11.25">
      <c r="B526" s="148"/>
      <c r="D526" s="144" t="s">
        <v>139</v>
      </c>
      <c r="E526" s="149" t="s">
        <v>1</v>
      </c>
      <c r="F526" s="150" t="s">
        <v>817</v>
      </c>
      <c r="H526" s="149" t="s">
        <v>1</v>
      </c>
      <c r="I526" s="151"/>
      <c r="L526" s="148"/>
      <c r="M526" s="152"/>
      <c r="T526" s="153"/>
      <c r="AT526" s="149" t="s">
        <v>139</v>
      </c>
      <c r="AU526" s="149" t="s">
        <v>90</v>
      </c>
      <c r="AV526" s="12" t="s">
        <v>88</v>
      </c>
      <c r="AW526" s="12" t="s">
        <v>36</v>
      </c>
      <c r="AX526" s="12" t="s">
        <v>80</v>
      </c>
      <c r="AY526" s="149" t="s">
        <v>128</v>
      </c>
    </row>
    <row r="527" spans="2:65" s="13" customFormat="1" ht="11.25">
      <c r="B527" s="154"/>
      <c r="D527" s="144" t="s">
        <v>139</v>
      </c>
      <c r="E527" s="155" t="s">
        <v>1</v>
      </c>
      <c r="F527" s="156" t="s">
        <v>88</v>
      </c>
      <c r="H527" s="157">
        <v>1</v>
      </c>
      <c r="I527" s="158"/>
      <c r="L527" s="154"/>
      <c r="M527" s="159"/>
      <c r="T527" s="160"/>
      <c r="AT527" s="155" t="s">
        <v>139</v>
      </c>
      <c r="AU527" s="155" t="s">
        <v>90</v>
      </c>
      <c r="AV527" s="13" t="s">
        <v>90</v>
      </c>
      <c r="AW527" s="13" t="s">
        <v>36</v>
      </c>
      <c r="AX527" s="13" t="s">
        <v>88</v>
      </c>
      <c r="AY527" s="155" t="s">
        <v>128</v>
      </c>
    </row>
    <row r="528" spans="2:65" s="1" customFormat="1" ht="16.5" customHeight="1">
      <c r="B528" s="31"/>
      <c r="C528" s="168" t="s">
        <v>551</v>
      </c>
      <c r="D528" s="168" t="s">
        <v>305</v>
      </c>
      <c r="E528" s="169" t="s">
        <v>1018</v>
      </c>
      <c r="F528" s="170" t="s">
        <v>1019</v>
      </c>
      <c r="G528" s="171" t="s">
        <v>209</v>
      </c>
      <c r="H528" s="172">
        <v>1</v>
      </c>
      <c r="I528" s="173"/>
      <c r="J528" s="174">
        <f>ROUND(I528*H528,2)</f>
        <v>0</v>
      </c>
      <c r="K528" s="170" t="s">
        <v>1</v>
      </c>
      <c r="L528" s="175"/>
      <c r="M528" s="176" t="s">
        <v>1</v>
      </c>
      <c r="N528" s="177" t="s">
        <v>45</v>
      </c>
      <c r="P528" s="140">
        <f>O528*H528</f>
        <v>0</v>
      </c>
      <c r="Q528" s="140">
        <v>3.7999999999999999E-2</v>
      </c>
      <c r="R528" s="140">
        <f>Q528*H528</f>
        <v>3.7999999999999999E-2</v>
      </c>
      <c r="S528" s="140">
        <v>0</v>
      </c>
      <c r="T528" s="141">
        <f>S528*H528</f>
        <v>0</v>
      </c>
      <c r="AR528" s="142" t="s">
        <v>190</v>
      </c>
      <c r="AT528" s="142" t="s">
        <v>305</v>
      </c>
      <c r="AU528" s="142" t="s">
        <v>90</v>
      </c>
      <c r="AY528" s="16" t="s">
        <v>128</v>
      </c>
      <c r="BE528" s="143">
        <f>IF(N528="základní",J528,0)</f>
        <v>0</v>
      </c>
      <c r="BF528" s="143">
        <f>IF(N528="snížená",J528,0)</f>
        <v>0</v>
      </c>
      <c r="BG528" s="143">
        <f>IF(N528="zákl. přenesená",J528,0)</f>
        <v>0</v>
      </c>
      <c r="BH528" s="143">
        <f>IF(N528="sníž. přenesená",J528,0)</f>
        <v>0</v>
      </c>
      <c r="BI528" s="143">
        <f>IF(N528="nulová",J528,0)</f>
        <v>0</v>
      </c>
      <c r="BJ528" s="16" t="s">
        <v>88</v>
      </c>
      <c r="BK528" s="143">
        <f>ROUND(I528*H528,2)</f>
        <v>0</v>
      </c>
      <c r="BL528" s="16" t="s">
        <v>135</v>
      </c>
      <c r="BM528" s="142" t="s">
        <v>1020</v>
      </c>
    </row>
    <row r="529" spans="2:65" s="1" customFormat="1" ht="11.25">
      <c r="B529" s="31"/>
      <c r="D529" s="144" t="s">
        <v>137</v>
      </c>
      <c r="F529" s="145" t="s">
        <v>1021</v>
      </c>
      <c r="I529" s="146"/>
      <c r="L529" s="31"/>
      <c r="M529" s="147"/>
      <c r="T529" s="55"/>
      <c r="AT529" s="16" t="s">
        <v>137</v>
      </c>
      <c r="AU529" s="16" t="s">
        <v>90</v>
      </c>
    </row>
    <row r="530" spans="2:65" s="12" customFormat="1" ht="11.25">
      <c r="B530" s="148"/>
      <c r="D530" s="144" t="s">
        <v>139</v>
      </c>
      <c r="E530" s="149" t="s">
        <v>1</v>
      </c>
      <c r="F530" s="150" t="s">
        <v>916</v>
      </c>
      <c r="H530" s="149" t="s">
        <v>1</v>
      </c>
      <c r="I530" s="151"/>
      <c r="L530" s="148"/>
      <c r="M530" s="152"/>
      <c r="T530" s="153"/>
      <c r="AT530" s="149" t="s">
        <v>139</v>
      </c>
      <c r="AU530" s="149" t="s">
        <v>90</v>
      </c>
      <c r="AV530" s="12" t="s">
        <v>88</v>
      </c>
      <c r="AW530" s="12" t="s">
        <v>36</v>
      </c>
      <c r="AX530" s="12" t="s">
        <v>80</v>
      </c>
      <c r="AY530" s="149" t="s">
        <v>128</v>
      </c>
    </row>
    <row r="531" spans="2:65" s="12" customFormat="1" ht="11.25">
      <c r="B531" s="148"/>
      <c r="D531" s="144" t="s">
        <v>139</v>
      </c>
      <c r="E531" s="149" t="s">
        <v>1</v>
      </c>
      <c r="F531" s="150" t="s">
        <v>817</v>
      </c>
      <c r="H531" s="149" t="s">
        <v>1</v>
      </c>
      <c r="I531" s="151"/>
      <c r="L531" s="148"/>
      <c r="M531" s="152"/>
      <c r="T531" s="153"/>
      <c r="AT531" s="149" t="s">
        <v>139</v>
      </c>
      <c r="AU531" s="149" t="s">
        <v>90</v>
      </c>
      <c r="AV531" s="12" t="s">
        <v>88</v>
      </c>
      <c r="AW531" s="12" t="s">
        <v>36</v>
      </c>
      <c r="AX531" s="12" t="s">
        <v>80</v>
      </c>
      <c r="AY531" s="149" t="s">
        <v>128</v>
      </c>
    </row>
    <row r="532" spans="2:65" s="13" customFormat="1" ht="11.25">
      <c r="B532" s="154"/>
      <c r="D532" s="144" t="s">
        <v>139</v>
      </c>
      <c r="E532" s="155" t="s">
        <v>1</v>
      </c>
      <c r="F532" s="156" t="s">
        <v>88</v>
      </c>
      <c r="H532" s="157">
        <v>1</v>
      </c>
      <c r="I532" s="158"/>
      <c r="L532" s="154"/>
      <c r="M532" s="159"/>
      <c r="T532" s="160"/>
      <c r="AT532" s="155" t="s">
        <v>139</v>
      </c>
      <c r="AU532" s="155" t="s">
        <v>90</v>
      </c>
      <c r="AV532" s="13" t="s">
        <v>90</v>
      </c>
      <c r="AW532" s="13" t="s">
        <v>36</v>
      </c>
      <c r="AX532" s="13" t="s">
        <v>88</v>
      </c>
      <c r="AY532" s="155" t="s">
        <v>128</v>
      </c>
    </row>
    <row r="533" spans="2:65" s="1" customFormat="1" ht="24.2" customHeight="1">
      <c r="B533" s="31"/>
      <c r="C533" s="168" t="s">
        <v>555</v>
      </c>
      <c r="D533" s="168" t="s">
        <v>305</v>
      </c>
      <c r="E533" s="169" t="s">
        <v>1022</v>
      </c>
      <c r="F533" s="170" t="s">
        <v>1023</v>
      </c>
      <c r="G533" s="171" t="s">
        <v>209</v>
      </c>
      <c r="H533" s="172">
        <v>1</v>
      </c>
      <c r="I533" s="173"/>
      <c r="J533" s="174">
        <f>ROUND(I533*H533,2)</f>
        <v>0</v>
      </c>
      <c r="K533" s="170" t="s">
        <v>1</v>
      </c>
      <c r="L533" s="175"/>
      <c r="M533" s="176" t="s">
        <v>1</v>
      </c>
      <c r="N533" s="177" t="s">
        <v>45</v>
      </c>
      <c r="P533" s="140">
        <f>O533*H533</f>
        <v>0</v>
      </c>
      <c r="Q533" s="140">
        <v>1E-3</v>
      </c>
      <c r="R533" s="140">
        <f>Q533*H533</f>
        <v>1E-3</v>
      </c>
      <c r="S533" s="140">
        <v>0</v>
      </c>
      <c r="T533" s="141">
        <f>S533*H533</f>
        <v>0</v>
      </c>
      <c r="AR533" s="142" t="s">
        <v>190</v>
      </c>
      <c r="AT533" s="142" t="s">
        <v>305</v>
      </c>
      <c r="AU533" s="142" t="s">
        <v>90</v>
      </c>
      <c r="AY533" s="16" t="s">
        <v>128</v>
      </c>
      <c r="BE533" s="143">
        <f>IF(N533="základní",J533,0)</f>
        <v>0</v>
      </c>
      <c r="BF533" s="143">
        <f>IF(N533="snížená",J533,0)</f>
        <v>0</v>
      </c>
      <c r="BG533" s="143">
        <f>IF(N533="zákl. přenesená",J533,0)</f>
        <v>0</v>
      </c>
      <c r="BH533" s="143">
        <f>IF(N533="sníž. přenesená",J533,0)</f>
        <v>0</v>
      </c>
      <c r="BI533" s="143">
        <f>IF(N533="nulová",J533,0)</f>
        <v>0</v>
      </c>
      <c r="BJ533" s="16" t="s">
        <v>88</v>
      </c>
      <c r="BK533" s="143">
        <f>ROUND(I533*H533,2)</f>
        <v>0</v>
      </c>
      <c r="BL533" s="16" t="s">
        <v>135</v>
      </c>
      <c r="BM533" s="142" t="s">
        <v>1024</v>
      </c>
    </row>
    <row r="534" spans="2:65" s="1" customFormat="1" ht="11.25">
      <c r="B534" s="31"/>
      <c r="D534" s="144" t="s">
        <v>137</v>
      </c>
      <c r="F534" s="145" t="s">
        <v>1023</v>
      </c>
      <c r="I534" s="146"/>
      <c r="L534" s="31"/>
      <c r="M534" s="147"/>
      <c r="T534" s="55"/>
      <c r="AT534" s="16" t="s">
        <v>137</v>
      </c>
      <c r="AU534" s="16" t="s">
        <v>90</v>
      </c>
    </row>
    <row r="535" spans="2:65" s="12" customFormat="1" ht="11.25">
      <c r="B535" s="148"/>
      <c r="D535" s="144" t="s">
        <v>139</v>
      </c>
      <c r="E535" s="149" t="s">
        <v>1</v>
      </c>
      <c r="F535" s="150" t="s">
        <v>916</v>
      </c>
      <c r="H535" s="149" t="s">
        <v>1</v>
      </c>
      <c r="I535" s="151"/>
      <c r="L535" s="148"/>
      <c r="M535" s="152"/>
      <c r="T535" s="153"/>
      <c r="AT535" s="149" t="s">
        <v>139</v>
      </c>
      <c r="AU535" s="149" t="s">
        <v>90</v>
      </c>
      <c r="AV535" s="12" t="s">
        <v>88</v>
      </c>
      <c r="AW535" s="12" t="s">
        <v>36</v>
      </c>
      <c r="AX535" s="12" t="s">
        <v>80</v>
      </c>
      <c r="AY535" s="149" t="s">
        <v>128</v>
      </c>
    </row>
    <row r="536" spans="2:65" s="12" customFormat="1" ht="11.25">
      <c r="B536" s="148"/>
      <c r="D536" s="144" t="s">
        <v>139</v>
      </c>
      <c r="E536" s="149" t="s">
        <v>1</v>
      </c>
      <c r="F536" s="150" t="s">
        <v>817</v>
      </c>
      <c r="H536" s="149" t="s">
        <v>1</v>
      </c>
      <c r="I536" s="151"/>
      <c r="L536" s="148"/>
      <c r="M536" s="152"/>
      <c r="T536" s="153"/>
      <c r="AT536" s="149" t="s">
        <v>139</v>
      </c>
      <c r="AU536" s="149" t="s">
        <v>90</v>
      </c>
      <c r="AV536" s="12" t="s">
        <v>88</v>
      </c>
      <c r="AW536" s="12" t="s">
        <v>36</v>
      </c>
      <c r="AX536" s="12" t="s">
        <v>80</v>
      </c>
      <c r="AY536" s="149" t="s">
        <v>128</v>
      </c>
    </row>
    <row r="537" spans="2:65" s="13" customFormat="1" ht="11.25">
      <c r="B537" s="154"/>
      <c r="D537" s="144" t="s">
        <v>139</v>
      </c>
      <c r="E537" s="155" t="s">
        <v>1</v>
      </c>
      <c r="F537" s="156" t="s">
        <v>88</v>
      </c>
      <c r="H537" s="157">
        <v>1</v>
      </c>
      <c r="I537" s="158"/>
      <c r="L537" s="154"/>
      <c r="M537" s="159"/>
      <c r="T537" s="160"/>
      <c r="AT537" s="155" t="s">
        <v>139</v>
      </c>
      <c r="AU537" s="155" t="s">
        <v>90</v>
      </c>
      <c r="AV537" s="13" t="s">
        <v>90</v>
      </c>
      <c r="AW537" s="13" t="s">
        <v>36</v>
      </c>
      <c r="AX537" s="13" t="s">
        <v>88</v>
      </c>
      <c r="AY537" s="155" t="s">
        <v>128</v>
      </c>
    </row>
    <row r="538" spans="2:65" s="1" customFormat="1" ht="21.75" customHeight="1">
      <c r="B538" s="31"/>
      <c r="C538" s="131" t="s">
        <v>562</v>
      </c>
      <c r="D538" s="131" t="s">
        <v>130</v>
      </c>
      <c r="E538" s="132" t="s">
        <v>1025</v>
      </c>
      <c r="F538" s="133" t="s">
        <v>1026</v>
      </c>
      <c r="G538" s="134" t="s">
        <v>209</v>
      </c>
      <c r="H538" s="135">
        <v>3</v>
      </c>
      <c r="I538" s="136"/>
      <c r="J538" s="137">
        <f>ROUND(I538*H538,2)</f>
        <v>0</v>
      </c>
      <c r="K538" s="133" t="s">
        <v>134</v>
      </c>
      <c r="L538" s="31"/>
      <c r="M538" s="138" t="s">
        <v>1</v>
      </c>
      <c r="N538" s="139" t="s">
        <v>45</v>
      </c>
      <c r="P538" s="140">
        <f>O538*H538</f>
        <v>0</v>
      </c>
      <c r="Q538" s="140">
        <v>1.65E-3</v>
      </c>
      <c r="R538" s="140">
        <f>Q538*H538</f>
        <v>4.9499999999999995E-3</v>
      </c>
      <c r="S538" s="140">
        <v>0</v>
      </c>
      <c r="T538" s="141">
        <f>S538*H538</f>
        <v>0</v>
      </c>
      <c r="AR538" s="142" t="s">
        <v>135</v>
      </c>
      <c r="AT538" s="142" t="s">
        <v>130</v>
      </c>
      <c r="AU538" s="142" t="s">
        <v>90</v>
      </c>
      <c r="AY538" s="16" t="s">
        <v>128</v>
      </c>
      <c r="BE538" s="143">
        <f>IF(N538="základní",J538,0)</f>
        <v>0</v>
      </c>
      <c r="BF538" s="143">
        <f>IF(N538="snížená",J538,0)</f>
        <v>0</v>
      </c>
      <c r="BG538" s="143">
        <f>IF(N538="zákl. přenesená",J538,0)</f>
        <v>0</v>
      </c>
      <c r="BH538" s="143">
        <f>IF(N538="sníž. přenesená",J538,0)</f>
        <v>0</v>
      </c>
      <c r="BI538" s="143">
        <f>IF(N538="nulová",J538,0)</f>
        <v>0</v>
      </c>
      <c r="BJ538" s="16" t="s">
        <v>88</v>
      </c>
      <c r="BK538" s="143">
        <f>ROUND(I538*H538,2)</f>
        <v>0</v>
      </c>
      <c r="BL538" s="16" t="s">
        <v>135</v>
      </c>
      <c r="BM538" s="142" t="s">
        <v>1027</v>
      </c>
    </row>
    <row r="539" spans="2:65" s="1" customFormat="1" ht="29.25">
      <c r="B539" s="31"/>
      <c r="D539" s="144" t="s">
        <v>137</v>
      </c>
      <c r="F539" s="145" t="s">
        <v>1028</v>
      </c>
      <c r="I539" s="146"/>
      <c r="L539" s="31"/>
      <c r="M539" s="147"/>
      <c r="T539" s="55"/>
      <c r="AT539" s="16" t="s">
        <v>137</v>
      </c>
      <c r="AU539" s="16" t="s">
        <v>90</v>
      </c>
    </row>
    <row r="540" spans="2:65" s="12" customFormat="1" ht="11.25">
      <c r="B540" s="148"/>
      <c r="D540" s="144" t="s">
        <v>139</v>
      </c>
      <c r="E540" s="149" t="s">
        <v>1</v>
      </c>
      <c r="F540" s="150" t="s">
        <v>916</v>
      </c>
      <c r="H540" s="149" t="s">
        <v>1</v>
      </c>
      <c r="I540" s="151"/>
      <c r="L540" s="148"/>
      <c r="M540" s="152"/>
      <c r="T540" s="153"/>
      <c r="AT540" s="149" t="s">
        <v>139</v>
      </c>
      <c r="AU540" s="149" t="s">
        <v>90</v>
      </c>
      <c r="AV540" s="12" t="s">
        <v>88</v>
      </c>
      <c r="AW540" s="12" t="s">
        <v>36</v>
      </c>
      <c r="AX540" s="12" t="s">
        <v>80</v>
      </c>
      <c r="AY540" s="149" t="s">
        <v>128</v>
      </c>
    </row>
    <row r="541" spans="2:65" s="12" customFormat="1" ht="11.25">
      <c r="B541" s="148"/>
      <c r="D541" s="144" t="s">
        <v>139</v>
      </c>
      <c r="E541" s="149" t="s">
        <v>1</v>
      </c>
      <c r="F541" s="150" t="s">
        <v>817</v>
      </c>
      <c r="H541" s="149" t="s">
        <v>1</v>
      </c>
      <c r="I541" s="151"/>
      <c r="L541" s="148"/>
      <c r="M541" s="152"/>
      <c r="T541" s="153"/>
      <c r="AT541" s="149" t="s">
        <v>139</v>
      </c>
      <c r="AU541" s="149" t="s">
        <v>90</v>
      </c>
      <c r="AV541" s="12" t="s">
        <v>88</v>
      </c>
      <c r="AW541" s="12" t="s">
        <v>36</v>
      </c>
      <c r="AX541" s="12" t="s">
        <v>80</v>
      </c>
      <c r="AY541" s="149" t="s">
        <v>128</v>
      </c>
    </row>
    <row r="542" spans="2:65" s="13" customFormat="1" ht="11.25">
      <c r="B542" s="154"/>
      <c r="D542" s="144" t="s">
        <v>139</v>
      </c>
      <c r="E542" s="155" t="s">
        <v>1</v>
      </c>
      <c r="F542" s="156" t="s">
        <v>154</v>
      </c>
      <c r="H542" s="157">
        <v>3</v>
      </c>
      <c r="I542" s="158"/>
      <c r="L542" s="154"/>
      <c r="M542" s="159"/>
      <c r="T542" s="160"/>
      <c r="AT542" s="155" t="s">
        <v>139</v>
      </c>
      <c r="AU542" s="155" t="s">
        <v>90</v>
      </c>
      <c r="AV542" s="13" t="s">
        <v>90</v>
      </c>
      <c r="AW542" s="13" t="s">
        <v>36</v>
      </c>
      <c r="AX542" s="13" t="s">
        <v>88</v>
      </c>
      <c r="AY542" s="155" t="s">
        <v>128</v>
      </c>
    </row>
    <row r="543" spans="2:65" s="1" customFormat="1" ht="24.2" customHeight="1">
      <c r="B543" s="31"/>
      <c r="C543" s="168" t="s">
        <v>567</v>
      </c>
      <c r="D543" s="168" t="s">
        <v>305</v>
      </c>
      <c r="E543" s="169" t="s">
        <v>1029</v>
      </c>
      <c r="F543" s="170" t="s">
        <v>1030</v>
      </c>
      <c r="G543" s="171" t="s">
        <v>1031</v>
      </c>
      <c r="H543" s="172">
        <v>3</v>
      </c>
      <c r="I543" s="173"/>
      <c r="J543" s="174">
        <f>ROUND(I543*H543,2)</f>
        <v>0</v>
      </c>
      <c r="K543" s="170" t="s">
        <v>1</v>
      </c>
      <c r="L543" s="175"/>
      <c r="M543" s="176" t="s">
        <v>1</v>
      </c>
      <c r="N543" s="177" t="s">
        <v>45</v>
      </c>
      <c r="P543" s="140">
        <f>O543*H543</f>
        <v>0</v>
      </c>
      <c r="Q543" s="140">
        <v>2.444E-2</v>
      </c>
      <c r="R543" s="140">
        <f>Q543*H543</f>
        <v>7.3319999999999996E-2</v>
      </c>
      <c r="S543" s="140">
        <v>0</v>
      </c>
      <c r="T543" s="141">
        <f>S543*H543</f>
        <v>0</v>
      </c>
      <c r="AR543" s="142" t="s">
        <v>190</v>
      </c>
      <c r="AT543" s="142" t="s">
        <v>305</v>
      </c>
      <c r="AU543" s="142" t="s">
        <v>90</v>
      </c>
      <c r="AY543" s="16" t="s">
        <v>128</v>
      </c>
      <c r="BE543" s="143">
        <f>IF(N543="základní",J543,0)</f>
        <v>0</v>
      </c>
      <c r="BF543" s="143">
        <f>IF(N543="snížená",J543,0)</f>
        <v>0</v>
      </c>
      <c r="BG543" s="143">
        <f>IF(N543="zákl. přenesená",J543,0)</f>
        <v>0</v>
      </c>
      <c r="BH543" s="143">
        <f>IF(N543="sníž. přenesená",J543,0)</f>
        <v>0</v>
      </c>
      <c r="BI543" s="143">
        <f>IF(N543="nulová",J543,0)</f>
        <v>0</v>
      </c>
      <c r="BJ543" s="16" t="s">
        <v>88</v>
      </c>
      <c r="BK543" s="143">
        <f>ROUND(I543*H543,2)</f>
        <v>0</v>
      </c>
      <c r="BL543" s="16" t="s">
        <v>135</v>
      </c>
      <c r="BM543" s="142" t="s">
        <v>1032</v>
      </c>
    </row>
    <row r="544" spans="2:65" s="1" customFormat="1" ht="11.25">
      <c r="B544" s="31"/>
      <c r="D544" s="144" t="s">
        <v>137</v>
      </c>
      <c r="F544" s="145" t="s">
        <v>1033</v>
      </c>
      <c r="I544" s="146"/>
      <c r="L544" s="31"/>
      <c r="M544" s="147"/>
      <c r="T544" s="55"/>
      <c r="AT544" s="16" t="s">
        <v>137</v>
      </c>
      <c r="AU544" s="16" t="s">
        <v>90</v>
      </c>
    </row>
    <row r="545" spans="2:65" s="12" customFormat="1" ht="11.25">
      <c r="B545" s="148"/>
      <c r="D545" s="144" t="s">
        <v>139</v>
      </c>
      <c r="E545" s="149" t="s">
        <v>1</v>
      </c>
      <c r="F545" s="150" t="s">
        <v>916</v>
      </c>
      <c r="H545" s="149" t="s">
        <v>1</v>
      </c>
      <c r="I545" s="151"/>
      <c r="L545" s="148"/>
      <c r="M545" s="152"/>
      <c r="T545" s="153"/>
      <c r="AT545" s="149" t="s">
        <v>139</v>
      </c>
      <c r="AU545" s="149" t="s">
        <v>90</v>
      </c>
      <c r="AV545" s="12" t="s">
        <v>88</v>
      </c>
      <c r="AW545" s="12" t="s">
        <v>36</v>
      </c>
      <c r="AX545" s="12" t="s">
        <v>80</v>
      </c>
      <c r="AY545" s="149" t="s">
        <v>128</v>
      </c>
    </row>
    <row r="546" spans="2:65" s="12" customFormat="1" ht="11.25">
      <c r="B546" s="148"/>
      <c r="D546" s="144" t="s">
        <v>139</v>
      </c>
      <c r="E546" s="149" t="s">
        <v>1</v>
      </c>
      <c r="F546" s="150" t="s">
        <v>817</v>
      </c>
      <c r="H546" s="149" t="s">
        <v>1</v>
      </c>
      <c r="I546" s="151"/>
      <c r="L546" s="148"/>
      <c r="M546" s="152"/>
      <c r="T546" s="153"/>
      <c r="AT546" s="149" t="s">
        <v>139</v>
      </c>
      <c r="AU546" s="149" t="s">
        <v>90</v>
      </c>
      <c r="AV546" s="12" t="s">
        <v>88</v>
      </c>
      <c r="AW546" s="12" t="s">
        <v>36</v>
      </c>
      <c r="AX546" s="12" t="s">
        <v>80</v>
      </c>
      <c r="AY546" s="149" t="s">
        <v>128</v>
      </c>
    </row>
    <row r="547" spans="2:65" s="13" customFormat="1" ht="11.25">
      <c r="B547" s="154"/>
      <c r="D547" s="144" t="s">
        <v>139</v>
      </c>
      <c r="E547" s="155" t="s">
        <v>1</v>
      </c>
      <c r="F547" s="156" t="s">
        <v>154</v>
      </c>
      <c r="H547" s="157">
        <v>3</v>
      </c>
      <c r="I547" s="158"/>
      <c r="L547" s="154"/>
      <c r="M547" s="159"/>
      <c r="T547" s="160"/>
      <c r="AT547" s="155" t="s">
        <v>139</v>
      </c>
      <c r="AU547" s="155" t="s">
        <v>90</v>
      </c>
      <c r="AV547" s="13" t="s">
        <v>90</v>
      </c>
      <c r="AW547" s="13" t="s">
        <v>36</v>
      </c>
      <c r="AX547" s="13" t="s">
        <v>88</v>
      </c>
      <c r="AY547" s="155" t="s">
        <v>128</v>
      </c>
    </row>
    <row r="548" spans="2:65" s="1" customFormat="1" ht="16.5" customHeight="1">
      <c r="B548" s="31"/>
      <c r="C548" s="168" t="s">
        <v>572</v>
      </c>
      <c r="D548" s="168" t="s">
        <v>305</v>
      </c>
      <c r="E548" s="169" t="s">
        <v>1010</v>
      </c>
      <c r="F548" s="170" t="s">
        <v>1011</v>
      </c>
      <c r="G548" s="171" t="s">
        <v>209</v>
      </c>
      <c r="H548" s="172">
        <v>3</v>
      </c>
      <c r="I548" s="173"/>
      <c r="J548" s="174">
        <f>ROUND(I548*H548,2)</f>
        <v>0</v>
      </c>
      <c r="K548" s="170" t="s">
        <v>1</v>
      </c>
      <c r="L548" s="175"/>
      <c r="M548" s="176" t="s">
        <v>1</v>
      </c>
      <c r="N548" s="177" t="s">
        <v>45</v>
      </c>
      <c r="P548" s="140">
        <f>O548*H548</f>
        <v>0</v>
      </c>
      <c r="Q548" s="140">
        <v>7.3000000000000001E-3</v>
      </c>
      <c r="R548" s="140">
        <f>Q548*H548</f>
        <v>2.1899999999999999E-2</v>
      </c>
      <c r="S548" s="140">
        <v>0</v>
      </c>
      <c r="T548" s="141">
        <f>S548*H548</f>
        <v>0</v>
      </c>
      <c r="AR548" s="142" t="s">
        <v>190</v>
      </c>
      <c r="AT548" s="142" t="s">
        <v>305</v>
      </c>
      <c r="AU548" s="142" t="s">
        <v>90</v>
      </c>
      <c r="AY548" s="16" t="s">
        <v>128</v>
      </c>
      <c r="BE548" s="143">
        <f>IF(N548="základní",J548,0)</f>
        <v>0</v>
      </c>
      <c r="BF548" s="143">
        <f>IF(N548="snížená",J548,0)</f>
        <v>0</v>
      </c>
      <c r="BG548" s="143">
        <f>IF(N548="zákl. přenesená",J548,0)</f>
        <v>0</v>
      </c>
      <c r="BH548" s="143">
        <f>IF(N548="sníž. přenesená",J548,0)</f>
        <v>0</v>
      </c>
      <c r="BI548" s="143">
        <f>IF(N548="nulová",J548,0)</f>
        <v>0</v>
      </c>
      <c r="BJ548" s="16" t="s">
        <v>88</v>
      </c>
      <c r="BK548" s="143">
        <f>ROUND(I548*H548,2)</f>
        <v>0</v>
      </c>
      <c r="BL548" s="16" t="s">
        <v>135</v>
      </c>
      <c r="BM548" s="142" t="s">
        <v>1034</v>
      </c>
    </row>
    <row r="549" spans="2:65" s="1" customFormat="1" ht="19.5">
      <c r="B549" s="31"/>
      <c r="D549" s="144" t="s">
        <v>137</v>
      </c>
      <c r="F549" s="145" t="s">
        <v>1013</v>
      </c>
      <c r="I549" s="146"/>
      <c r="L549" s="31"/>
      <c r="M549" s="147"/>
      <c r="T549" s="55"/>
      <c r="AT549" s="16" t="s">
        <v>137</v>
      </c>
      <c r="AU549" s="16" t="s">
        <v>90</v>
      </c>
    </row>
    <row r="550" spans="2:65" s="12" customFormat="1" ht="11.25">
      <c r="B550" s="148"/>
      <c r="D550" s="144" t="s">
        <v>139</v>
      </c>
      <c r="E550" s="149" t="s">
        <v>1</v>
      </c>
      <c r="F550" s="150" t="s">
        <v>916</v>
      </c>
      <c r="H550" s="149" t="s">
        <v>1</v>
      </c>
      <c r="I550" s="151"/>
      <c r="L550" s="148"/>
      <c r="M550" s="152"/>
      <c r="T550" s="153"/>
      <c r="AT550" s="149" t="s">
        <v>139</v>
      </c>
      <c r="AU550" s="149" t="s">
        <v>90</v>
      </c>
      <c r="AV550" s="12" t="s">
        <v>88</v>
      </c>
      <c r="AW550" s="12" t="s">
        <v>36</v>
      </c>
      <c r="AX550" s="12" t="s">
        <v>80</v>
      </c>
      <c r="AY550" s="149" t="s">
        <v>128</v>
      </c>
    </row>
    <row r="551" spans="2:65" s="12" customFormat="1" ht="11.25">
      <c r="B551" s="148"/>
      <c r="D551" s="144" t="s">
        <v>139</v>
      </c>
      <c r="E551" s="149" t="s">
        <v>1</v>
      </c>
      <c r="F551" s="150" t="s">
        <v>817</v>
      </c>
      <c r="H551" s="149" t="s">
        <v>1</v>
      </c>
      <c r="I551" s="151"/>
      <c r="L551" s="148"/>
      <c r="M551" s="152"/>
      <c r="T551" s="153"/>
      <c r="AT551" s="149" t="s">
        <v>139</v>
      </c>
      <c r="AU551" s="149" t="s">
        <v>90</v>
      </c>
      <c r="AV551" s="12" t="s">
        <v>88</v>
      </c>
      <c r="AW551" s="12" t="s">
        <v>36</v>
      </c>
      <c r="AX551" s="12" t="s">
        <v>80</v>
      </c>
      <c r="AY551" s="149" t="s">
        <v>128</v>
      </c>
    </row>
    <row r="552" spans="2:65" s="13" customFormat="1" ht="11.25">
      <c r="B552" s="154"/>
      <c r="D552" s="144" t="s">
        <v>139</v>
      </c>
      <c r="E552" s="155" t="s">
        <v>1</v>
      </c>
      <c r="F552" s="156" t="s">
        <v>154</v>
      </c>
      <c r="H552" s="157">
        <v>3</v>
      </c>
      <c r="I552" s="158"/>
      <c r="L552" s="154"/>
      <c r="M552" s="159"/>
      <c r="T552" s="160"/>
      <c r="AT552" s="155" t="s">
        <v>139</v>
      </c>
      <c r="AU552" s="155" t="s">
        <v>90</v>
      </c>
      <c r="AV552" s="13" t="s">
        <v>90</v>
      </c>
      <c r="AW552" s="13" t="s">
        <v>36</v>
      </c>
      <c r="AX552" s="13" t="s">
        <v>88</v>
      </c>
      <c r="AY552" s="155" t="s">
        <v>128</v>
      </c>
    </row>
    <row r="553" spans="2:65" s="1" customFormat="1" ht="24.2" customHeight="1">
      <c r="B553" s="31"/>
      <c r="C553" s="131" t="s">
        <v>577</v>
      </c>
      <c r="D553" s="131" t="s">
        <v>130</v>
      </c>
      <c r="E553" s="132" t="s">
        <v>1035</v>
      </c>
      <c r="F553" s="133" t="s">
        <v>1036</v>
      </c>
      <c r="G553" s="134" t="s">
        <v>209</v>
      </c>
      <c r="H553" s="135">
        <v>3</v>
      </c>
      <c r="I553" s="136"/>
      <c r="J553" s="137">
        <f>ROUND(I553*H553,2)</f>
        <v>0</v>
      </c>
      <c r="K553" s="133" t="s">
        <v>134</v>
      </c>
      <c r="L553" s="31"/>
      <c r="M553" s="138" t="s">
        <v>1</v>
      </c>
      <c r="N553" s="139" t="s">
        <v>45</v>
      </c>
      <c r="P553" s="140">
        <f>O553*H553</f>
        <v>0</v>
      </c>
      <c r="Q553" s="140">
        <v>0</v>
      </c>
      <c r="R553" s="140">
        <f>Q553*H553</f>
        <v>0</v>
      </c>
      <c r="S553" s="140">
        <v>2.2599999999999999E-2</v>
      </c>
      <c r="T553" s="141">
        <f>S553*H553</f>
        <v>6.7799999999999999E-2</v>
      </c>
      <c r="AR553" s="142" t="s">
        <v>135</v>
      </c>
      <c r="AT553" s="142" t="s">
        <v>130</v>
      </c>
      <c r="AU553" s="142" t="s">
        <v>90</v>
      </c>
      <c r="AY553" s="16" t="s">
        <v>128</v>
      </c>
      <c r="BE553" s="143">
        <f>IF(N553="základní",J553,0)</f>
        <v>0</v>
      </c>
      <c r="BF553" s="143">
        <f>IF(N553="snížená",J553,0)</f>
        <v>0</v>
      </c>
      <c r="BG553" s="143">
        <f>IF(N553="zákl. přenesená",J553,0)</f>
        <v>0</v>
      </c>
      <c r="BH553" s="143">
        <f>IF(N553="sníž. přenesená",J553,0)</f>
        <v>0</v>
      </c>
      <c r="BI553" s="143">
        <f>IF(N553="nulová",J553,0)</f>
        <v>0</v>
      </c>
      <c r="BJ553" s="16" t="s">
        <v>88</v>
      </c>
      <c r="BK553" s="143">
        <f>ROUND(I553*H553,2)</f>
        <v>0</v>
      </c>
      <c r="BL553" s="16" t="s">
        <v>135</v>
      </c>
      <c r="BM553" s="142" t="s">
        <v>1037</v>
      </c>
    </row>
    <row r="554" spans="2:65" s="1" customFormat="1" ht="19.5">
      <c r="B554" s="31"/>
      <c r="D554" s="144" t="s">
        <v>137</v>
      </c>
      <c r="F554" s="145" t="s">
        <v>1038</v>
      </c>
      <c r="I554" s="146"/>
      <c r="L554" s="31"/>
      <c r="M554" s="147"/>
      <c r="T554" s="55"/>
      <c r="AT554" s="16" t="s">
        <v>137</v>
      </c>
      <c r="AU554" s="16" t="s">
        <v>90</v>
      </c>
    </row>
    <row r="555" spans="2:65" s="12" customFormat="1" ht="11.25">
      <c r="B555" s="148"/>
      <c r="D555" s="144" t="s">
        <v>139</v>
      </c>
      <c r="E555" s="149" t="s">
        <v>1</v>
      </c>
      <c r="F555" s="150" t="s">
        <v>1002</v>
      </c>
      <c r="H555" s="149" t="s">
        <v>1</v>
      </c>
      <c r="I555" s="151"/>
      <c r="L555" s="148"/>
      <c r="M555" s="152"/>
      <c r="T555" s="153"/>
      <c r="AT555" s="149" t="s">
        <v>139</v>
      </c>
      <c r="AU555" s="149" t="s">
        <v>90</v>
      </c>
      <c r="AV555" s="12" t="s">
        <v>88</v>
      </c>
      <c r="AW555" s="12" t="s">
        <v>36</v>
      </c>
      <c r="AX555" s="12" t="s">
        <v>80</v>
      </c>
      <c r="AY555" s="149" t="s">
        <v>128</v>
      </c>
    </row>
    <row r="556" spans="2:65" s="12" customFormat="1" ht="11.25">
      <c r="B556" s="148"/>
      <c r="D556" s="144" t="s">
        <v>139</v>
      </c>
      <c r="E556" s="149" t="s">
        <v>1</v>
      </c>
      <c r="F556" s="150" t="s">
        <v>817</v>
      </c>
      <c r="H556" s="149" t="s">
        <v>1</v>
      </c>
      <c r="I556" s="151"/>
      <c r="L556" s="148"/>
      <c r="M556" s="152"/>
      <c r="T556" s="153"/>
      <c r="AT556" s="149" t="s">
        <v>139</v>
      </c>
      <c r="AU556" s="149" t="s">
        <v>90</v>
      </c>
      <c r="AV556" s="12" t="s">
        <v>88</v>
      </c>
      <c r="AW556" s="12" t="s">
        <v>36</v>
      </c>
      <c r="AX556" s="12" t="s">
        <v>80</v>
      </c>
      <c r="AY556" s="149" t="s">
        <v>128</v>
      </c>
    </row>
    <row r="557" spans="2:65" s="13" customFormat="1" ht="11.25">
      <c r="B557" s="154"/>
      <c r="D557" s="144" t="s">
        <v>139</v>
      </c>
      <c r="E557" s="155" t="s">
        <v>1</v>
      </c>
      <c r="F557" s="156" t="s">
        <v>154</v>
      </c>
      <c r="H557" s="157">
        <v>3</v>
      </c>
      <c r="I557" s="158"/>
      <c r="L557" s="154"/>
      <c r="M557" s="159"/>
      <c r="T557" s="160"/>
      <c r="AT557" s="155" t="s">
        <v>139</v>
      </c>
      <c r="AU557" s="155" t="s">
        <v>90</v>
      </c>
      <c r="AV557" s="13" t="s">
        <v>90</v>
      </c>
      <c r="AW557" s="13" t="s">
        <v>36</v>
      </c>
      <c r="AX557" s="13" t="s">
        <v>88</v>
      </c>
      <c r="AY557" s="155" t="s">
        <v>128</v>
      </c>
    </row>
    <row r="558" spans="2:65" s="1" customFormat="1" ht="24.2" customHeight="1">
      <c r="B558" s="31"/>
      <c r="C558" s="131" t="s">
        <v>583</v>
      </c>
      <c r="D558" s="131" t="s">
        <v>130</v>
      </c>
      <c r="E558" s="132" t="s">
        <v>1039</v>
      </c>
      <c r="F558" s="133" t="s">
        <v>1040</v>
      </c>
      <c r="G558" s="134" t="s">
        <v>209</v>
      </c>
      <c r="H558" s="135">
        <v>23</v>
      </c>
      <c r="I558" s="136"/>
      <c r="J558" s="137">
        <f>ROUND(I558*H558,2)</f>
        <v>0</v>
      </c>
      <c r="K558" s="133" t="s">
        <v>134</v>
      </c>
      <c r="L558" s="31"/>
      <c r="M558" s="138" t="s">
        <v>1</v>
      </c>
      <c r="N558" s="139" t="s">
        <v>45</v>
      </c>
      <c r="P558" s="140">
        <f>O558*H558</f>
        <v>0</v>
      </c>
      <c r="Q558" s="140">
        <v>0</v>
      </c>
      <c r="R558" s="140">
        <f>Q558*H558</f>
        <v>0</v>
      </c>
      <c r="S558" s="140">
        <v>0</v>
      </c>
      <c r="T558" s="141">
        <f>S558*H558</f>
        <v>0</v>
      </c>
      <c r="AR558" s="142" t="s">
        <v>135</v>
      </c>
      <c r="AT558" s="142" t="s">
        <v>130</v>
      </c>
      <c r="AU558" s="142" t="s">
        <v>90</v>
      </c>
      <c r="AY558" s="16" t="s">
        <v>128</v>
      </c>
      <c r="BE558" s="143">
        <f>IF(N558="základní",J558,0)</f>
        <v>0</v>
      </c>
      <c r="BF558" s="143">
        <f>IF(N558="snížená",J558,0)</f>
        <v>0</v>
      </c>
      <c r="BG558" s="143">
        <f>IF(N558="zákl. přenesená",J558,0)</f>
        <v>0</v>
      </c>
      <c r="BH558" s="143">
        <f>IF(N558="sníž. přenesená",J558,0)</f>
        <v>0</v>
      </c>
      <c r="BI558" s="143">
        <f>IF(N558="nulová",J558,0)</f>
        <v>0</v>
      </c>
      <c r="BJ558" s="16" t="s">
        <v>88</v>
      </c>
      <c r="BK558" s="143">
        <f>ROUND(I558*H558,2)</f>
        <v>0</v>
      </c>
      <c r="BL558" s="16" t="s">
        <v>135</v>
      </c>
      <c r="BM558" s="142" t="s">
        <v>1041</v>
      </c>
    </row>
    <row r="559" spans="2:65" s="1" customFormat="1" ht="29.25">
      <c r="B559" s="31"/>
      <c r="D559" s="144" t="s">
        <v>137</v>
      </c>
      <c r="F559" s="145" t="s">
        <v>1042</v>
      </c>
      <c r="I559" s="146"/>
      <c r="L559" s="31"/>
      <c r="M559" s="147"/>
      <c r="T559" s="55"/>
      <c r="AT559" s="16" t="s">
        <v>137</v>
      </c>
      <c r="AU559" s="16" t="s">
        <v>90</v>
      </c>
    </row>
    <row r="560" spans="2:65" s="12" customFormat="1" ht="11.25">
      <c r="B560" s="148"/>
      <c r="D560" s="144" t="s">
        <v>139</v>
      </c>
      <c r="E560" s="149" t="s">
        <v>1</v>
      </c>
      <c r="F560" s="150" t="s">
        <v>916</v>
      </c>
      <c r="H560" s="149" t="s">
        <v>1</v>
      </c>
      <c r="I560" s="151"/>
      <c r="L560" s="148"/>
      <c r="M560" s="152"/>
      <c r="T560" s="153"/>
      <c r="AT560" s="149" t="s">
        <v>139</v>
      </c>
      <c r="AU560" s="149" t="s">
        <v>90</v>
      </c>
      <c r="AV560" s="12" t="s">
        <v>88</v>
      </c>
      <c r="AW560" s="12" t="s">
        <v>36</v>
      </c>
      <c r="AX560" s="12" t="s">
        <v>80</v>
      </c>
      <c r="AY560" s="149" t="s">
        <v>128</v>
      </c>
    </row>
    <row r="561" spans="2:65" s="12" customFormat="1" ht="11.25">
      <c r="B561" s="148"/>
      <c r="D561" s="144" t="s">
        <v>139</v>
      </c>
      <c r="E561" s="149" t="s">
        <v>1</v>
      </c>
      <c r="F561" s="150" t="s">
        <v>173</v>
      </c>
      <c r="H561" s="149" t="s">
        <v>1</v>
      </c>
      <c r="I561" s="151"/>
      <c r="L561" s="148"/>
      <c r="M561" s="152"/>
      <c r="T561" s="153"/>
      <c r="AT561" s="149" t="s">
        <v>139</v>
      </c>
      <c r="AU561" s="149" t="s">
        <v>90</v>
      </c>
      <c r="AV561" s="12" t="s">
        <v>88</v>
      </c>
      <c r="AW561" s="12" t="s">
        <v>36</v>
      </c>
      <c r="AX561" s="12" t="s">
        <v>80</v>
      </c>
      <c r="AY561" s="149" t="s">
        <v>128</v>
      </c>
    </row>
    <row r="562" spans="2:65" s="13" customFormat="1" ht="11.25">
      <c r="B562" s="154"/>
      <c r="D562" s="144" t="s">
        <v>139</v>
      </c>
      <c r="E562" s="155" t="s">
        <v>1</v>
      </c>
      <c r="F562" s="156" t="s">
        <v>288</v>
      </c>
      <c r="H562" s="157">
        <v>23</v>
      </c>
      <c r="I562" s="158"/>
      <c r="L562" s="154"/>
      <c r="M562" s="159"/>
      <c r="T562" s="160"/>
      <c r="AT562" s="155" t="s">
        <v>139</v>
      </c>
      <c r="AU562" s="155" t="s">
        <v>90</v>
      </c>
      <c r="AV562" s="13" t="s">
        <v>90</v>
      </c>
      <c r="AW562" s="13" t="s">
        <v>36</v>
      </c>
      <c r="AX562" s="13" t="s">
        <v>88</v>
      </c>
      <c r="AY562" s="155" t="s">
        <v>128</v>
      </c>
    </row>
    <row r="563" spans="2:65" s="1" customFormat="1" ht="24.2" customHeight="1">
      <c r="B563" s="31"/>
      <c r="C563" s="168" t="s">
        <v>588</v>
      </c>
      <c r="D563" s="168" t="s">
        <v>305</v>
      </c>
      <c r="E563" s="169" t="s">
        <v>1043</v>
      </c>
      <c r="F563" s="170" t="s">
        <v>1044</v>
      </c>
      <c r="G563" s="171" t="s">
        <v>209</v>
      </c>
      <c r="H563" s="172">
        <v>23</v>
      </c>
      <c r="I563" s="173"/>
      <c r="J563" s="174">
        <f>ROUND(I563*H563,2)</f>
        <v>0</v>
      </c>
      <c r="K563" s="170" t="s">
        <v>134</v>
      </c>
      <c r="L563" s="175"/>
      <c r="M563" s="176" t="s">
        <v>1</v>
      </c>
      <c r="N563" s="177" t="s">
        <v>45</v>
      </c>
      <c r="P563" s="140">
        <f>O563*H563</f>
        <v>0</v>
      </c>
      <c r="Q563" s="140">
        <v>1.9E-3</v>
      </c>
      <c r="R563" s="140">
        <f>Q563*H563</f>
        <v>4.3700000000000003E-2</v>
      </c>
      <c r="S563" s="140">
        <v>0</v>
      </c>
      <c r="T563" s="141">
        <f>S563*H563</f>
        <v>0</v>
      </c>
      <c r="AR563" s="142" t="s">
        <v>190</v>
      </c>
      <c r="AT563" s="142" t="s">
        <v>305</v>
      </c>
      <c r="AU563" s="142" t="s">
        <v>90</v>
      </c>
      <c r="AY563" s="16" t="s">
        <v>128</v>
      </c>
      <c r="BE563" s="143">
        <f>IF(N563="základní",J563,0)</f>
        <v>0</v>
      </c>
      <c r="BF563" s="143">
        <f>IF(N563="snížená",J563,0)</f>
        <v>0</v>
      </c>
      <c r="BG563" s="143">
        <f>IF(N563="zákl. přenesená",J563,0)</f>
        <v>0</v>
      </c>
      <c r="BH563" s="143">
        <f>IF(N563="sníž. přenesená",J563,0)</f>
        <v>0</v>
      </c>
      <c r="BI563" s="143">
        <f>IF(N563="nulová",J563,0)</f>
        <v>0</v>
      </c>
      <c r="BJ563" s="16" t="s">
        <v>88</v>
      </c>
      <c r="BK563" s="143">
        <f>ROUND(I563*H563,2)</f>
        <v>0</v>
      </c>
      <c r="BL563" s="16" t="s">
        <v>135</v>
      </c>
      <c r="BM563" s="142" t="s">
        <v>1045</v>
      </c>
    </row>
    <row r="564" spans="2:65" s="1" customFormat="1" ht="19.5">
      <c r="B564" s="31"/>
      <c r="D564" s="144" t="s">
        <v>137</v>
      </c>
      <c r="F564" s="145" t="s">
        <v>1044</v>
      </c>
      <c r="I564" s="146"/>
      <c r="L564" s="31"/>
      <c r="M564" s="147"/>
      <c r="T564" s="55"/>
      <c r="AT564" s="16" t="s">
        <v>137</v>
      </c>
      <c r="AU564" s="16" t="s">
        <v>90</v>
      </c>
    </row>
    <row r="565" spans="2:65" s="12" customFormat="1" ht="11.25">
      <c r="B565" s="148"/>
      <c r="D565" s="144" t="s">
        <v>139</v>
      </c>
      <c r="E565" s="149" t="s">
        <v>1</v>
      </c>
      <c r="F565" s="150" t="s">
        <v>916</v>
      </c>
      <c r="H565" s="149" t="s">
        <v>1</v>
      </c>
      <c r="I565" s="151"/>
      <c r="L565" s="148"/>
      <c r="M565" s="152"/>
      <c r="T565" s="153"/>
      <c r="AT565" s="149" t="s">
        <v>139</v>
      </c>
      <c r="AU565" s="149" t="s">
        <v>90</v>
      </c>
      <c r="AV565" s="12" t="s">
        <v>88</v>
      </c>
      <c r="AW565" s="12" t="s">
        <v>36</v>
      </c>
      <c r="AX565" s="12" t="s">
        <v>80</v>
      </c>
      <c r="AY565" s="149" t="s">
        <v>128</v>
      </c>
    </row>
    <row r="566" spans="2:65" s="12" customFormat="1" ht="11.25">
      <c r="B566" s="148"/>
      <c r="D566" s="144" t="s">
        <v>139</v>
      </c>
      <c r="E566" s="149" t="s">
        <v>1</v>
      </c>
      <c r="F566" s="150" t="s">
        <v>173</v>
      </c>
      <c r="H566" s="149" t="s">
        <v>1</v>
      </c>
      <c r="I566" s="151"/>
      <c r="L566" s="148"/>
      <c r="M566" s="152"/>
      <c r="T566" s="153"/>
      <c r="AT566" s="149" t="s">
        <v>139</v>
      </c>
      <c r="AU566" s="149" t="s">
        <v>90</v>
      </c>
      <c r="AV566" s="12" t="s">
        <v>88</v>
      </c>
      <c r="AW566" s="12" t="s">
        <v>36</v>
      </c>
      <c r="AX566" s="12" t="s">
        <v>80</v>
      </c>
      <c r="AY566" s="149" t="s">
        <v>128</v>
      </c>
    </row>
    <row r="567" spans="2:65" s="13" customFormat="1" ht="11.25">
      <c r="B567" s="154"/>
      <c r="D567" s="144" t="s">
        <v>139</v>
      </c>
      <c r="E567" s="155" t="s">
        <v>1</v>
      </c>
      <c r="F567" s="156" t="s">
        <v>288</v>
      </c>
      <c r="H567" s="157">
        <v>23</v>
      </c>
      <c r="I567" s="158"/>
      <c r="L567" s="154"/>
      <c r="M567" s="159"/>
      <c r="T567" s="160"/>
      <c r="AT567" s="155" t="s">
        <v>139</v>
      </c>
      <c r="AU567" s="155" t="s">
        <v>90</v>
      </c>
      <c r="AV567" s="13" t="s">
        <v>90</v>
      </c>
      <c r="AW567" s="13" t="s">
        <v>36</v>
      </c>
      <c r="AX567" s="13" t="s">
        <v>88</v>
      </c>
      <c r="AY567" s="155" t="s">
        <v>128</v>
      </c>
    </row>
    <row r="568" spans="2:65" s="1" customFormat="1" ht="21.75" customHeight="1">
      <c r="B568" s="31"/>
      <c r="C568" s="131" t="s">
        <v>593</v>
      </c>
      <c r="D568" s="131" t="s">
        <v>130</v>
      </c>
      <c r="E568" s="132" t="s">
        <v>1046</v>
      </c>
      <c r="F568" s="133" t="s">
        <v>1047</v>
      </c>
      <c r="G568" s="134" t="s">
        <v>209</v>
      </c>
      <c r="H568" s="135">
        <v>2</v>
      </c>
      <c r="I568" s="136"/>
      <c r="J568" s="137">
        <f>ROUND(I568*H568,2)</f>
        <v>0</v>
      </c>
      <c r="K568" s="133" t="s">
        <v>134</v>
      </c>
      <c r="L568" s="31"/>
      <c r="M568" s="138" t="s">
        <v>1</v>
      </c>
      <c r="N568" s="139" t="s">
        <v>45</v>
      </c>
      <c r="P568" s="140">
        <f>O568*H568</f>
        <v>0</v>
      </c>
      <c r="Q568" s="140">
        <v>2.81E-3</v>
      </c>
      <c r="R568" s="140">
        <f>Q568*H568</f>
        <v>5.62E-3</v>
      </c>
      <c r="S568" s="140">
        <v>0</v>
      </c>
      <c r="T568" s="141">
        <f>S568*H568</f>
        <v>0</v>
      </c>
      <c r="AR568" s="142" t="s">
        <v>135</v>
      </c>
      <c r="AT568" s="142" t="s">
        <v>130</v>
      </c>
      <c r="AU568" s="142" t="s">
        <v>90</v>
      </c>
      <c r="AY568" s="16" t="s">
        <v>128</v>
      </c>
      <c r="BE568" s="143">
        <f>IF(N568="základní",J568,0)</f>
        <v>0</v>
      </c>
      <c r="BF568" s="143">
        <f>IF(N568="snížená",J568,0)</f>
        <v>0</v>
      </c>
      <c r="BG568" s="143">
        <f>IF(N568="zákl. přenesená",J568,0)</f>
        <v>0</v>
      </c>
      <c r="BH568" s="143">
        <f>IF(N568="sníž. přenesená",J568,0)</f>
        <v>0</v>
      </c>
      <c r="BI568" s="143">
        <f>IF(N568="nulová",J568,0)</f>
        <v>0</v>
      </c>
      <c r="BJ568" s="16" t="s">
        <v>88</v>
      </c>
      <c r="BK568" s="143">
        <f>ROUND(I568*H568,2)</f>
        <v>0</v>
      </c>
      <c r="BL568" s="16" t="s">
        <v>135</v>
      </c>
      <c r="BM568" s="142" t="s">
        <v>1048</v>
      </c>
    </row>
    <row r="569" spans="2:65" s="1" customFormat="1" ht="29.25">
      <c r="B569" s="31"/>
      <c r="D569" s="144" t="s">
        <v>137</v>
      </c>
      <c r="F569" s="145" t="s">
        <v>1049</v>
      </c>
      <c r="I569" s="146"/>
      <c r="L569" s="31"/>
      <c r="M569" s="147"/>
      <c r="T569" s="55"/>
      <c r="AT569" s="16" t="s">
        <v>137</v>
      </c>
      <c r="AU569" s="16" t="s">
        <v>90</v>
      </c>
    </row>
    <row r="570" spans="2:65" s="12" customFormat="1" ht="11.25">
      <c r="B570" s="148"/>
      <c r="D570" s="144" t="s">
        <v>139</v>
      </c>
      <c r="E570" s="149" t="s">
        <v>1</v>
      </c>
      <c r="F570" s="150" t="s">
        <v>916</v>
      </c>
      <c r="H570" s="149" t="s">
        <v>1</v>
      </c>
      <c r="I570" s="151"/>
      <c r="L570" s="148"/>
      <c r="M570" s="152"/>
      <c r="T570" s="153"/>
      <c r="AT570" s="149" t="s">
        <v>139</v>
      </c>
      <c r="AU570" s="149" t="s">
        <v>90</v>
      </c>
      <c r="AV570" s="12" t="s">
        <v>88</v>
      </c>
      <c r="AW570" s="12" t="s">
        <v>36</v>
      </c>
      <c r="AX570" s="12" t="s">
        <v>80</v>
      </c>
      <c r="AY570" s="149" t="s">
        <v>128</v>
      </c>
    </row>
    <row r="571" spans="2:65" s="12" customFormat="1" ht="11.25">
      <c r="B571" s="148"/>
      <c r="D571" s="144" t="s">
        <v>139</v>
      </c>
      <c r="E571" s="149" t="s">
        <v>1</v>
      </c>
      <c r="F571" s="150" t="s">
        <v>817</v>
      </c>
      <c r="H571" s="149" t="s">
        <v>1</v>
      </c>
      <c r="I571" s="151"/>
      <c r="L571" s="148"/>
      <c r="M571" s="152"/>
      <c r="T571" s="153"/>
      <c r="AT571" s="149" t="s">
        <v>139</v>
      </c>
      <c r="AU571" s="149" t="s">
        <v>90</v>
      </c>
      <c r="AV571" s="12" t="s">
        <v>88</v>
      </c>
      <c r="AW571" s="12" t="s">
        <v>36</v>
      </c>
      <c r="AX571" s="12" t="s">
        <v>80</v>
      </c>
      <c r="AY571" s="149" t="s">
        <v>128</v>
      </c>
    </row>
    <row r="572" spans="2:65" s="13" customFormat="1" ht="11.25">
      <c r="B572" s="154"/>
      <c r="D572" s="144" t="s">
        <v>139</v>
      </c>
      <c r="E572" s="155" t="s">
        <v>1</v>
      </c>
      <c r="F572" s="156" t="s">
        <v>90</v>
      </c>
      <c r="H572" s="157">
        <v>2</v>
      </c>
      <c r="I572" s="158"/>
      <c r="L572" s="154"/>
      <c r="M572" s="159"/>
      <c r="T572" s="160"/>
      <c r="AT572" s="155" t="s">
        <v>139</v>
      </c>
      <c r="AU572" s="155" t="s">
        <v>90</v>
      </c>
      <c r="AV572" s="13" t="s">
        <v>90</v>
      </c>
      <c r="AW572" s="13" t="s">
        <v>36</v>
      </c>
      <c r="AX572" s="13" t="s">
        <v>88</v>
      </c>
      <c r="AY572" s="155" t="s">
        <v>128</v>
      </c>
    </row>
    <row r="573" spans="2:65" s="1" customFormat="1" ht="24.2" customHeight="1">
      <c r="B573" s="31"/>
      <c r="C573" s="168" t="s">
        <v>598</v>
      </c>
      <c r="D573" s="168" t="s">
        <v>305</v>
      </c>
      <c r="E573" s="169" t="s">
        <v>1050</v>
      </c>
      <c r="F573" s="170" t="s">
        <v>1051</v>
      </c>
      <c r="G573" s="171" t="s">
        <v>209</v>
      </c>
      <c r="H573" s="172">
        <v>2</v>
      </c>
      <c r="I573" s="173"/>
      <c r="J573" s="174">
        <f>ROUND(I573*H573,2)</f>
        <v>0</v>
      </c>
      <c r="K573" s="170" t="s">
        <v>1</v>
      </c>
      <c r="L573" s="175"/>
      <c r="M573" s="176" t="s">
        <v>1</v>
      </c>
      <c r="N573" s="177" t="s">
        <v>45</v>
      </c>
      <c r="P573" s="140">
        <f>O573*H573</f>
        <v>0</v>
      </c>
      <c r="Q573" s="140">
        <v>4.0500000000000001E-2</v>
      </c>
      <c r="R573" s="140">
        <f>Q573*H573</f>
        <v>8.1000000000000003E-2</v>
      </c>
      <c r="S573" s="140">
        <v>0</v>
      </c>
      <c r="T573" s="141">
        <f>S573*H573</f>
        <v>0</v>
      </c>
      <c r="AR573" s="142" t="s">
        <v>190</v>
      </c>
      <c r="AT573" s="142" t="s">
        <v>305</v>
      </c>
      <c r="AU573" s="142" t="s">
        <v>90</v>
      </c>
      <c r="AY573" s="16" t="s">
        <v>128</v>
      </c>
      <c r="BE573" s="143">
        <f>IF(N573="základní",J573,0)</f>
        <v>0</v>
      </c>
      <c r="BF573" s="143">
        <f>IF(N573="snížená",J573,0)</f>
        <v>0</v>
      </c>
      <c r="BG573" s="143">
        <f>IF(N573="zákl. přenesená",J573,0)</f>
        <v>0</v>
      </c>
      <c r="BH573" s="143">
        <f>IF(N573="sníž. přenesená",J573,0)</f>
        <v>0</v>
      </c>
      <c r="BI573" s="143">
        <f>IF(N573="nulová",J573,0)</f>
        <v>0</v>
      </c>
      <c r="BJ573" s="16" t="s">
        <v>88</v>
      </c>
      <c r="BK573" s="143">
        <f>ROUND(I573*H573,2)</f>
        <v>0</v>
      </c>
      <c r="BL573" s="16" t="s">
        <v>135</v>
      </c>
      <c r="BM573" s="142" t="s">
        <v>1052</v>
      </c>
    </row>
    <row r="574" spans="2:65" s="1" customFormat="1" ht="11.25">
      <c r="B574" s="31"/>
      <c r="D574" s="144" t="s">
        <v>137</v>
      </c>
      <c r="F574" s="145" t="s">
        <v>1051</v>
      </c>
      <c r="I574" s="146"/>
      <c r="L574" s="31"/>
      <c r="M574" s="147"/>
      <c r="T574" s="55"/>
      <c r="AT574" s="16" t="s">
        <v>137</v>
      </c>
      <c r="AU574" s="16" t="s">
        <v>90</v>
      </c>
    </row>
    <row r="575" spans="2:65" s="12" customFormat="1" ht="11.25">
      <c r="B575" s="148"/>
      <c r="D575" s="144" t="s">
        <v>139</v>
      </c>
      <c r="E575" s="149" t="s">
        <v>1</v>
      </c>
      <c r="F575" s="150" t="s">
        <v>916</v>
      </c>
      <c r="H575" s="149" t="s">
        <v>1</v>
      </c>
      <c r="I575" s="151"/>
      <c r="L575" s="148"/>
      <c r="M575" s="152"/>
      <c r="T575" s="153"/>
      <c r="AT575" s="149" t="s">
        <v>139</v>
      </c>
      <c r="AU575" s="149" t="s">
        <v>90</v>
      </c>
      <c r="AV575" s="12" t="s">
        <v>88</v>
      </c>
      <c r="AW575" s="12" t="s">
        <v>36</v>
      </c>
      <c r="AX575" s="12" t="s">
        <v>80</v>
      </c>
      <c r="AY575" s="149" t="s">
        <v>128</v>
      </c>
    </row>
    <row r="576" spans="2:65" s="12" customFormat="1" ht="11.25">
      <c r="B576" s="148"/>
      <c r="D576" s="144" t="s">
        <v>139</v>
      </c>
      <c r="E576" s="149" t="s">
        <v>1</v>
      </c>
      <c r="F576" s="150" t="s">
        <v>817</v>
      </c>
      <c r="H576" s="149" t="s">
        <v>1</v>
      </c>
      <c r="I576" s="151"/>
      <c r="L576" s="148"/>
      <c r="M576" s="152"/>
      <c r="T576" s="153"/>
      <c r="AT576" s="149" t="s">
        <v>139</v>
      </c>
      <c r="AU576" s="149" t="s">
        <v>90</v>
      </c>
      <c r="AV576" s="12" t="s">
        <v>88</v>
      </c>
      <c r="AW576" s="12" t="s">
        <v>36</v>
      </c>
      <c r="AX576" s="12" t="s">
        <v>80</v>
      </c>
      <c r="AY576" s="149" t="s">
        <v>128</v>
      </c>
    </row>
    <row r="577" spans="2:65" s="13" customFormat="1" ht="11.25">
      <c r="B577" s="154"/>
      <c r="D577" s="144" t="s">
        <v>139</v>
      </c>
      <c r="E577" s="155" t="s">
        <v>1</v>
      </c>
      <c r="F577" s="156" t="s">
        <v>90</v>
      </c>
      <c r="H577" s="157">
        <v>2</v>
      </c>
      <c r="I577" s="158"/>
      <c r="L577" s="154"/>
      <c r="M577" s="159"/>
      <c r="T577" s="160"/>
      <c r="AT577" s="155" t="s">
        <v>139</v>
      </c>
      <c r="AU577" s="155" t="s">
        <v>90</v>
      </c>
      <c r="AV577" s="13" t="s">
        <v>90</v>
      </c>
      <c r="AW577" s="13" t="s">
        <v>36</v>
      </c>
      <c r="AX577" s="13" t="s">
        <v>88</v>
      </c>
      <c r="AY577" s="155" t="s">
        <v>128</v>
      </c>
    </row>
    <row r="578" spans="2:65" s="1" customFormat="1" ht="24.2" customHeight="1">
      <c r="B578" s="31"/>
      <c r="C578" s="168" t="s">
        <v>602</v>
      </c>
      <c r="D578" s="168" t="s">
        <v>305</v>
      </c>
      <c r="E578" s="169" t="s">
        <v>1053</v>
      </c>
      <c r="F578" s="170" t="s">
        <v>1054</v>
      </c>
      <c r="G578" s="171" t="s">
        <v>209</v>
      </c>
      <c r="H578" s="172">
        <v>2</v>
      </c>
      <c r="I578" s="173"/>
      <c r="J578" s="174">
        <f>ROUND(I578*H578,2)</f>
        <v>0</v>
      </c>
      <c r="K578" s="170" t="s">
        <v>1</v>
      </c>
      <c r="L578" s="175"/>
      <c r="M578" s="176" t="s">
        <v>1</v>
      </c>
      <c r="N578" s="177" t="s">
        <v>45</v>
      </c>
      <c r="P578" s="140">
        <f>O578*H578</f>
        <v>0</v>
      </c>
      <c r="Q578" s="140">
        <v>7.3000000000000001E-3</v>
      </c>
      <c r="R578" s="140">
        <f>Q578*H578</f>
        <v>1.46E-2</v>
      </c>
      <c r="S578" s="140">
        <v>0</v>
      </c>
      <c r="T578" s="141">
        <f>S578*H578</f>
        <v>0</v>
      </c>
      <c r="AR578" s="142" t="s">
        <v>190</v>
      </c>
      <c r="AT578" s="142" t="s">
        <v>305</v>
      </c>
      <c r="AU578" s="142" t="s">
        <v>90</v>
      </c>
      <c r="AY578" s="16" t="s">
        <v>128</v>
      </c>
      <c r="BE578" s="143">
        <f>IF(N578="základní",J578,0)</f>
        <v>0</v>
      </c>
      <c r="BF578" s="143">
        <f>IF(N578="snížená",J578,0)</f>
        <v>0</v>
      </c>
      <c r="BG578" s="143">
        <f>IF(N578="zákl. přenesená",J578,0)</f>
        <v>0</v>
      </c>
      <c r="BH578" s="143">
        <f>IF(N578="sníž. přenesená",J578,0)</f>
        <v>0</v>
      </c>
      <c r="BI578" s="143">
        <f>IF(N578="nulová",J578,0)</f>
        <v>0</v>
      </c>
      <c r="BJ578" s="16" t="s">
        <v>88</v>
      </c>
      <c r="BK578" s="143">
        <f>ROUND(I578*H578,2)</f>
        <v>0</v>
      </c>
      <c r="BL578" s="16" t="s">
        <v>135</v>
      </c>
      <c r="BM578" s="142" t="s">
        <v>1055</v>
      </c>
    </row>
    <row r="579" spans="2:65" s="1" customFormat="1" ht="11.25">
      <c r="B579" s="31"/>
      <c r="D579" s="144" t="s">
        <v>137</v>
      </c>
      <c r="F579" s="145" t="s">
        <v>1054</v>
      </c>
      <c r="I579" s="146"/>
      <c r="L579" s="31"/>
      <c r="M579" s="147"/>
      <c r="T579" s="55"/>
      <c r="AT579" s="16" t="s">
        <v>137</v>
      </c>
      <c r="AU579" s="16" t="s">
        <v>90</v>
      </c>
    </row>
    <row r="580" spans="2:65" s="12" customFormat="1" ht="11.25">
      <c r="B580" s="148"/>
      <c r="D580" s="144" t="s">
        <v>139</v>
      </c>
      <c r="E580" s="149" t="s">
        <v>1</v>
      </c>
      <c r="F580" s="150" t="s">
        <v>916</v>
      </c>
      <c r="H580" s="149" t="s">
        <v>1</v>
      </c>
      <c r="I580" s="151"/>
      <c r="L580" s="148"/>
      <c r="M580" s="152"/>
      <c r="T580" s="153"/>
      <c r="AT580" s="149" t="s">
        <v>139</v>
      </c>
      <c r="AU580" s="149" t="s">
        <v>90</v>
      </c>
      <c r="AV580" s="12" t="s">
        <v>88</v>
      </c>
      <c r="AW580" s="12" t="s">
        <v>36</v>
      </c>
      <c r="AX580" s="12" t="s">
        <v>80</v>
      </c>
      <c r="AY580" s="149" t="s">
        <v>128</v>
      </c>
    </row>
    <row r="581" spans="2:65" s="12" customFormat="1" ht="11.25">
      <c r="B581" s="148"/>
      <c r="D581" s="144" t="s">
        <v>139</v>
      </c>
      <c r="E581" s="149" t="s">
        <v>1</v>
      </c>
      <c r="F581" s="150" t="s">
        <v>817</v>
      </c>
      <c r="H581" s="149" t="s">
        <v>1</v>
      </c>
      <c r="I581" s="151"/>
      <c r="L581" s="148"/>
      <c r="M581" s="152"/>
      <c r="T581" s="153"/>
      <c r="AT581" s="149" t="s">
        <v>139</v>
      </c>
      <c r="AU581" s="149" t="s">
        <v>90</v>
      </c>
      <c r="AV581" s="12" t="s">
        <v>88</v>
      </c>
      <c r="AW581" s="12" t="s">
        <v>36</v>
      </c>
      <c r="AX581" s="12" t="s">
        <v>80</v>
      </c>
      <c r="AY581" s="149" t="s">
        <v>128</v>
      </c>
    </row>
    <row r="582" spans="2:65" s="13" customFormat="1" ht="11.25">
      <c r="B582" s="154"/>
      <c r="D582" s="144" t="s">
        <v>139</v>
      </c>
      <c r="E582" s="155" t="s">
        <v>1</v>
      </c>
      <c r="F582" s="156" t="s">
        <v>90</v>
      </c>
      <c r="H582" s="157">
        <v>2</v>
      </c>
      <c r="I582" s="158"/>
      <c r="L582" s="154"/>
      <c r="M582" s="159"/>
      <c r="T582" s="160"/>
      <c r="AT582" s="155" t="s">
        <v>139</v>
      </c>
      <c r="AU582" s="155" t="s">
        <v>90</v>
      </c>
      <c r="AV582" s="13" t="s">
        <v>90</v>
      </c>
      <c r="AW582" s="13" t="s">
        <v>36</v>
      </c>
      <c r="AX582" s="13" t="s">
        <v>88</v>
      </c>
      <c r="AY582" s="155" t="s">
        <v>128</v>
      </c>
    </row>
    <row r="583" spans="2:65" s="1" customFormat="1" ht="16.5" customHeight="1">
      <c r="B583" s="31"/>
      <c r="C583" s="131" t="s">
        <v>609</v>
      </c>
      <c r="D583" s="131" t="s">
        <v>130</v>
      </c>
      <c r="E583" s="132" t="s">
        <v>1056</v>
      </c>
      <c r="F583" s="133" t="s">
        <v>1057</v>
      </c>
      <c r="G583" s="134" t="s">
        <v>209</v>
      </c>
      <c r="H583" s="135">
        <v>1</v>
      </c>
      <c r="I583" s="136"/>
      <c r="J583" s="137">
        <f>ROUND(I583*H583,2)</f>
        <v>0</v>
      </c>
      <c r="K583" s="133" t="s">
        <v>1</v>
      </c>
      <c r="L583" s="31"/>
      <c r="M583" s="138" t="s">
        <v>1</v>
      </c>
      <c r="N583" s="139" t="s">
        <v>45</v>
      </c>
      <c r="P583" s="140">
        <f>O583*H583</f>
        <v>0</v>
      </c>
      <c r="Q583" s="140">
        <v>0</v>
      </c>
      <c r="R583" s="140">
        <f>Q583*H583</f>
        <v>0</v>
      </c>
      <c r="S583" s="140">
        <v>3.9849999999999997E-2</v>
      </c>
      <c r="T583" s="141">
        <f>S583*H583</f>
        <v>3.9849999999999997E-2</v>
      </c>
      <c r="AR583" s="142" t="s">
        <v>135</v>
      </c>
      <c r="AT583" s="142" t="s">
        <v>130</v>
      </c>
      <c r="AU583" s="142" t="s">
        <v>90</v>
      </c>
      <c r="AY583" s="16" t="s">
        <v>128</v>
      </c>
      <c r="BE583" s="143">
        <f>IF(N583="základní",J583,0)</f>
        <v>0</v>
      </c>
      <c r="BF583" s="143">
        <f>IF(N583="snížená",J583,0)</f>
        <v>0</v>
      </c>
      <c r="BG583" s="143">
        <f>IF(N583="zákl. přenesená",J583,0)</f>
        <v>0</v>
      </c>
      <c r="BH583" s="143">
        <f>IF(N583="sníž. přenesená",J583,0)</f>
        <v>0</v>
      </c>
      <c r="BI583" s="143">
        <f>IF(N583="nulová",J583,0)</f>
        <v>0</v>
      </c>
      <c r="BJ583" s="16" t="s">
        <v>88</v>
      </c>
      <c r="BK583" s="143">
        <f>ROUND(I583*H583,2)</f>
        <v>0</v>
      </c>
      <c r="BL583" s="16" t="s">
        <v>135</v>
      </c>
      <c r="BM583" s="142" t="s">
        <v>1058</v>
      </c>
    </row>
    <row r="584" spans="2:65" s="1" customFormat="1" ht="11.25">
      <c r="B584" s="31"/>
      <c r="D584" s="144" t="s">
        <v>137</v>
      </c>
      <c r="F584" s="145" t="s">
        <v>1057</v>
      </c>
      <c r="I584" s="146"/>
      <c r="L584" s="31"/>
      <c r="M584" s="147"/>
      <c r="T584" s="55"/>
      <c r="AT584" s="16" t="s">
        <v>137</v>
      </c>
      <c r="AU584" s="16" t="s">
        <v>90</v>
      </c>
    </row>
    <row r="585" spans="2:65" s="12" customFormat="1" ht="11.25">
      <c r="B585" s="148"/>
      <c r="D585" s="144" t="s">
        <v>139</v>
      </c>
      <c r="E585" s="149" t="s">
        <v>1</v>
      </c>
      <c r="F585" s="150" t="s">
        <v>1059</v>
      </c>
      <c r="H585" s="149" t="s">
        <v>1</v>
      </c>
      <c r="I585" s="151"/>
      <c r="L585" s="148"/>
      <c r="M585" s="152"/>
      <c r="T585" s="153"/>
      <c r="AT585" s="149" t="s">
        <v>139</v>
      </c>
      <c r="AU585" s="149" t="s">
        <v>90</v>
      </c>
      <c r="AV585" s="12" t="s">
        <v>88</v>
      </c>
      <c r="AW585" s="12" t="s">
        <v>36</v>
      </c>
      <c r="AX585" s="12" t="s">
        <v>80</v>
      </c>
      <c r="AY585" s="149" t="s">
        <v>128</v>
      </c>
    </row>
    <row r="586" spans="2:65" s="12" customFormat="1" ht="11.25">
      <c r="B586" s="148"/>
      <c r="D586" s="144" t="s">
        <v>139</v>
      </c>
      <c r="E586" s="149" t="s">
        <v>1</v>
      </c>
      <c r="F586" s="150" t="s">
        <v>817</v>
      </c>
      <c r="H586" s="149" t="s">
        <v>1</v>
      </c>
      <c r="I586" s="151"/>
      <c r="L586" s="148"/>
      <c r="M586" s="152"/>
      <c r="T586" s="153"/>
      <c r="AT586" s="149" t="s">
        <v>139</v>
      </c>
      <c r="AU586" s="149" t="s">
        <v>90</v>
      </c>
      <c r="AV586" s="12" t="s">
        <v>88</v>
      </c>
      <c r="AW586" s="12" t="s">
        <v>36</v>
      </c>
      <c r="AX586" s="12" t="s">
        <v>80</v>
      </c>
      <c r="AY586" s="149" t="s">
        <v>128</v>
      </c>
    </row>
    <row r="587" spans="2:65" s="13" customFormat="1" ht="11.25">
      <c r="B587" s="154"/>
      <c r="D587" s="144" t="s">
        <v>139</v>
      </c>
      <c r="E587" s="155" t="s">
        <v>1</v>
      </c>
      <c r="F587" s="156" t="s">
        <v>88</v>
      </c>
      <c r="H587" s="157">
        <v>1</v>
      </c>
      <c r="I587" s="158"/>
      <c r="L587" s="154"/>
      <c r="M587" s="159"/>
      <c r="T587" s="160"/>
      <c r="AT587" s="155" t="s">
        <v>139</v>
      </c>
      <c r="AU587" s="155" t="s">
        <v>90</v>
      </c>
      <c r="AV587" s="13" t="s">
        <v>90</v>
      </c>
      <c r="AW587" s="13" t="s">
        <v>36</v>
      </c>
      <c r="AX587" s="13" t="s">
        <v>80</v>
      </c>
      <c r="AY587" s="155" t="s">
        <v>128</v>
      </c>
    </row>
    <row r="588" spans="2:65" s="14" customFormat="1" ht="11.25">
      <c r="B588" s="161"/>
      <c r="D588" s="144" t="s">
        <v>139</v>
      </c>
      <c r="E588" s="162" t="s">
        <v>1</v>
      </c>
      <c r="F588" s="163" t="s">
        <v>149</v>
      </c>
      <c r="H588" s="164">
        <v>1</v>
      </c>
      <c r="I588" s="165"/>
      <c r="L588" s="161"/>
      <c r="M588" s="166"/>
      <c r="T588" s="167"/>
      <c r="AT588" s="162" t="s">
        <v>139</v>
      </c>
      <c r="AU588" s="162" t="s">
        <v>90</v>
      </c>
      <c r="AV588" s="14" t="s">
        <v>135</v>
      </c>
      <c r="AW588" s="14" t="s">
        <v>36</v>
      </c>
      <c r="AX588" s="14" t="s">
        <v>88</v>
      </c>
      <c r="AY588" s="162" t="s">
        <v>128</v>
      </c>
    </row>
    <row r="589" spans="2:65" s="1" customFormat="1" ht="16.5" customHeight="1">
      <c r="B589" s="31"/>
      <c r="C589" s="131" t="s">
        <v>614</v>
      </c>
      <c r="D589" s="131" t="s">
        <v>130</v>
      </c>
      <c r="E589" s="132" t="s">
        <v>1060</v>
      </c>
      <c r="F589" s="133" t="s">
        <v>1061</v>
      </c>
      <c r="G589" s="134" t="s">
        <v>170</v>
      </c>
      <c r="H589" s="135">
        <v>100</v>
      </c>
      <c r="I589" s="136"/>
      <c r="J589" s="137">
        <f>ROUND(I589*H589,2)</f>
        <v>0</v>
      </c>
      <c r="K589" s="133" t="s">
        <v>134</v>
      </c>
      <c r="L589" s="31"/>
      <c r="M589" s="138" t="s">
        <v>1</v>
      </c>
      <c r="N589" s="139" t="s">
        <v>45</v>
      </c>
      <c r="P589" s="140">
        <f>O589*H589</f>
        <v>0</v>
      </c>
      <c r="Q589" s="140">
        <v>0</v>
      </c>
      <c r="R589" s="140">
        <f>Q589*H589</f>
        <v>0</v>
      </c>
      <c r="S589" s="140">
        <v>0</v>
      </c>
      <c r="T589" s="141">
        <f>S589*H589</f>
        <v>0</v>
      </c>
      <c r="AR589" s="142" t="s">
        <v>135</v>
      </c>
      <c r="AT589" s="142" t="s">
        <v>130</v>
      </c>
      <c r="AU589" s="142" t="s">
        <v>90</v>
      </c>
      <c r="AY589" s="16" t="s">
        <v>128</v>
      </c>
      <c r="BE589" s="143">
        <f>IF(N589="základní",J589,0)</f>
        <v>0</v>
      </c>
      <c r="BF589" s="143">
        <f>IF(N589="snížená",J589,0)</f>
        <v>0</v>
      </c>
      <c r="BG589" s="143">
        <f>IF(N589="zákl. přenesená",J589,0)</f>
        <v>0</v>
      </c>
      <c r="BH589" s="143">
        <f>IF(N589="sníž. přenesená",J589,0)</f>
        <v>0</v>
      </c>
      <c r="BI589" s="143">
        <f>IF(N589="nulová",J589,0)</f>
        <v>0</v>
      </c>
      <c r="BJ589" s="16" t="s">
        <v>88</v>
      </c>
      <c r="BK589" s="143">
        <f>ROUND(I589*H589,2)</f>
        <v>0</v>
      </c>
      <c r="BL589" s="16" t="s">
        <v>135</v>
      </c>
      <c r="BM589" s="142" t="s">
        <v>1062</v>
      </c>
    </row>
    <row r="590" spans="2:65" s="1" customFormat="1" ht="11.25">
      <c r="B590" s="31"/>
      <c r="D590" s="144" t="s">
        <v>137</v>
      </c>
      <c r="F590" s="145" t="s">
        <v>1063</v>
      </c>
      <c r="I590" s="146"/>
      <c r="L590" s="31"/>
      <c r="M590" s="147"/>
      <c r="T590" s="55"/>
      <c r="AT590" s="16" t="s">
        <v>137</v>
      </c>
      <c r="AU590" s="16" t="s">
        <v>90</v>
      </c>
    </row>
    <row r="591" spans="2:65" s="12" customFormat="1" ht="11.25">
      <c r="B591" s="148"/>
      <c r="D591" s="144" t="s">
        <v>139</v>
      </c>
      <c r="E591" s="149" t="s">
        <v>1</v>
      </c>
      <c r="F591" s="150" t="s">
        <v>1002</v>
      </c>
      <c r="H591" s="149" t="s">
        <v>1</v>
      </c>
      <c r="I591" s="151"/>
      <c r="L591" s="148"/>
      <c r="M591" s="152"/>
      <c r="T591" s="153"/>
      <c r="AT591" s="149" t="s">
        <v>139</v>
      </c>
      <c r="AU591" s="149" t="s">
        <v>90</v>
      </c>
      <c r="AV591" s="12" t="s">
        <v>88</v>
      </c>
      <c r="AW591" s="12" t="s">
        <v>36</v>
      </c>
      <c r="AX591" s="12" t="s">
        <v>80</v>
      </c>
      <c r="AY591" s="149" t="s">
        <v>128</v>
      </c>
    </row>
    <row r="592" spans="2:65" s="12" customFormat="1" ht="11.25">
      <c r="B592" s="148"/>
      <c r="D592" s="144" t="s">
        <v>139</v>
      </c>
      <c r="E592" s="149" t="s">
        <v>1</v>
      </c>
      <c r="F592" s="150" t="s">
        <v>797</v>
      </c>
      <c r="H592" s="149" t="s">
        <v>1</v>
      </c>
      <c r="I592" s="151"/>
      <c r="L592" s="148"/>
      <c r="M592" s="152"/>
      <c r="T592" s="153"/>
      <c r="AT592" s="149" t="s">
        <v>139</v>
      </c>
      <c r="AU592" s="149" t="s">
        <v>90</v>
      </c>
      <c r="AV592" s="12" t="s">
        <v>88</v>
      </c>
      <c r="AW592" s="12" t="s">
        <v>36</v>
      </c>
      <c r="AX592" s="12" t="s">
        <v>80</v>
      </c>
      <c r="AY592" s="149" t="s">
        <v>128</v>
      </c>
    </row>
    <row r="593" spans="2:65" s="13" customFormat="1" ht="11.25">
      <c r="B593" s="154"/>
      <c r="D593" s="144" t="s">
        <v>139</v>
      </c>
      <c r="E593" s="155" t="s">
        <v>1</v>
      </c>
      <c r="F593" s="156" t="s">
        <v>720</v>
      </c>
      <c r="H593" s="157">
        <v>100</v>
      </c>
      <c r="I593" s="158"/>
      <c r="L593" s="154"/>
      <c r="M593" s="159"/>
      <c r="T593" s="160"/>
      <c r="AT593" s="155" t="s">
        <v>139</v>
      </c>
      <c r="AU593" s="155" t="s">
        <v>90</v>
      </c>
      <c r="AV593" s="13" t="s">
        <v>90</v>
      </c>
      <c r="AW593" s="13" t="s">
        <v>36</v>
      </c>
      <c r="AX593" s="13" t="s">
        <v>80</v>
      </c>
      <c r="AY593" s="155" t="s">
        <v>128</v>
      </c>
    </row>
    <row r="594" spans="2:65" s="14" customFormat="1" ht="11.25">
      <c r="B594" s="161"/>
      <c r="D594" s="144" t="s">
        <v>139</v>
      </c>
      <c r="E594" s="162" t="s">
        <v>1</v>
      </c>
      <c r="F594" s="163" t="s">
        <v>149</v>
      </c>
      <c r="H594" s="164">
        <v>100</v>
      </c>
      <c r="I594" s="165"/>
      <c r="L594" s="161"/>
      <c r="M594" s="166"/>
      <c r="T594" s="167"/>
      <c r="AT594" s="162" t="s">
        <v>139</v>
      </c>
      <c r="AU594" s="162" t="s">
        <v>90</v>
      </c>
      <c r="AV594" s="14" t="s">
        <v>135</v>
      </c>
      <c r="AW594" s="14" t="s">
        <v>36</v>
      </c>
      <c r="AX594" s="14" t="s">
        <v>88</v>
      </c>
      <c r="AY594" s="162" t="s">
        <v>128</v>
      </c>
    </row>
    <row r="595" spans="2:65" s="1" customFormat="1" ht="21.75" customHeight="1">
      <c r="B595" s="31"/>
      <c r="C595" s="131" t="s">
        <v>620</v>
      </c>
      <c r="D595" s="131" t="s">
        <v>130</v>
      </c>
      <c r="E595" s="132" t="s">
        <v>1064</v>
      </c>
      <c r="F595" s="133" t="s">
        <v>1065</v>
      </c>
      <c r="G595" s="134" t="s">
        <v>170</v>
      </c>
      <c r="H595" s="135">
        <v>285</v>
      </c>
      <c r="I595" s="136"/>
      <c r="J595" s="137">
        <f>ROUND(I595*H595,2)</f>
        <v>0</v>
      </c>
      <c r="K595" s="133" t="s">
        <v>134</v>
      </c>
      <c r="L595" s="31"/>
      <c r="M595" s="138" t="s">
        <v>1</v>
      </c>
      <c r="N595" s="139" t="s">
        <v>45</v>
      </c>
      <c r="P595" s="140">
        <f>O595*H595</f>
        <v>0</v>
      </c>
      <c r="Q595" s="140">
        <v>0</v>
      </c>
      <c r="R595" s="140">
        <f>Q595*H595</f>
        <v>0</v>
      </c>
      <c r="S595" s="140">
        <v>0</v>
      </c>
      <c r="T595" s="141">
        <f>S595*H595</f>
        <v>0</v>
      </c>
      <c r="AR595" s="142" t="s">
        <v>135</v>
      </c>
      <c r="AT595" s="142" t="s">
        <v>130</v>
      </c>
      <c r="AU595" s="142" t="s">
        <v>90</v>
      </c>
      <c r="AY595" s="16" t="s">
        <v>128</v>
      </c>
      <c r="BE595" s="143">
        <f>IF(N595="základní",J595,0)</f>
        <v>0</v>
      </c>
      <c r="BF595" s="143">
        <f>IF(N595="snížená",J595,0)</f>
        <v>0</v>
      </c>
      <c r="BG595" s="143">
        <f>IF(N595="zákl. přenesená",J595,0)</f>
        <v>0</v>
      </c>
      <c r="BH595" s="143">
        <f>IF(N595="sníž. přenesená",J595,0)</f>
        <v>0</v>
      </c>
      <c r="BI595" s="143">
        <f>IF(N595="nulová",J595,0)</f>
        <v>0</v>
      </c>
      <c r="BJ595" s="16" t="s">
        <v>88</v>
      </c>
      <c r="BK595" s="143">
        <f>ROUND(I595*H595,2)</f>
        <v>0</v>
      </c>
      <c r="BL595" s="16" t="s">
        <v>135</v>
      </c>
      <c r="BM595" s="142" t="s">
        <v>1066</v>
      </c>
    </row>
    <row r="596" spans="2:65" s="1" customFormat="1" ht="11.25">
      <c r="B596" s="31"/>
      <c r="D596" s="144" t="s">
        <v>137</v>
      </c>
      <c r="F596" s="145" t="s">
        <v>1067</v>
      </c>
      <c r="I596" s="146"/>
      <c r="L596" s="31"/>
      <c r="M596" s="147"/>
      <c r="T596" s="55"/>
      <c r="AT596" s="16" t="s">
        <v>137</v>
      </c>
      <c r="AU596" s="16" t="s">
        <v>90</v>
      </c>
    </row>
    <row r="597" spans="2:65" s="12" customFormat="1" ht="11.25">
      <c r="B597" s="148"/>
      <c r="D597" s="144" t="s">
        <v>139</v>
      </c>
      <c r="E597" s="149" t="s">
        <v>1</v>
      </c>
      <c r="F597" s="150" t="s">
        <v>1002</v>
      </c>
      <c r="H597" s="149" t="s">
        <v>1</v>
      </c>
      <c r="I597" s="151"/>
      <c r="L597" s="148"/>
      <c r="M597" s="152"/>
      <c r="T597" s="153"/>
      <c r="AT597" s="149" t="s">
        <v>139</v>
      </c>
      <c r="AU597" s="149" t="s">
        <v>90</v>
      </c>
      <c r="AV597" s="12" t="s">
        <v>88</v>
      </c>
      <c r="AW597" s="12" t="s">
        <v>36</v>
      </c>
      <c r="AX597" s="12" t="s">
        <v>80</v>
      </c>
      <c r="AY597" s="149" t="s">
        <v>128</v>
      </c>
    </row>
    <row r="598" spans="2:65" s="12" customFormat="1" ht="11.25">
      <c r="B598" s="148"/>
      <c r="D598" s="144" t="s">
        <v>139</v>
      </c>
      <c r="E598" s="149" t="s">
        <v>1</v>
      </c>
      <c r="F598" s="150" t="s">
        <v>817</v>
      </c>
      <c r="H598" s="149" t="s">
        <v>1</v>
      </c>
      <c r="I598" s="151"/>
      <c r="L598" s="148"/>
      <c r="M598" s="152"/>
      <c r="T598" s="153"/>
      <c r="AT598" s="149" t="s">
        <v>139</v>
      </c>
      <c r="AU598" s="149" t="s">
        <v>90</v>
      </c>
      <c r="AV598" s="12" t="s">
        <v>88</v>
      </c>
      <c r="AW598" s="12" t="s">
        <v>36</v>
      </c>
      <c r="AX598" s="12" t="s">
        <v>80</v>
      </c>
      <c r="AY598" s="149" t="s">
        <v>128</v>
      </c>
    </row>
    <row r="599" spans="2:65" s="13" customFormat="1" ht="11.25">
      <c r="B599" s="154"/>
      <c r="D599" s="144" t="s">
        <v>139</v>
      </c>
      <c r="E599" s="155" t="s">
        <v>1</v>
      </c>
      <c r="F599" s="156" t="s">
        <v>1068</v>
      </c>
      <c r="H599" s="157">
        <v>135</v>
      </c>
      <c r="I599" s="158"/>
      <c r="L599" s="154"/>
      <c r="M599" s="159"/>
      <c r="T599" s="160"/>
      <c r="AT599" s="155" t="s">
        <v>139</v>
      </c>
      <c r="AU599" s="155" t="s">
        <v>90</v>
      </c>
      <c r="AV599" s="13" t="s">
        <v>90</v>
      </c>
      <c r="AW599" s="13" t="s">
        <v>36</v>
      </c>
      <c r="AX599" s="13" t="s">
        <v>80</v>
      </c>
      <c r="AY599" s="155" t="s">
        <v>128</v>
      </c>
    </row>
    <row r="600" spans="2:65" s="12" customFormat="1" ht="11.25">
      <c r="B600" s="148"/>
      <c r="D600" s="144" t="s">
        <v>139</v>
      </c>
      <c r="E600" s="149" t="s">
        <v>1</v>
      </c>
      <c r="F600" s="150" t="s">
        <v>1069</v>
      </c>
      <c r="H600" s="149" t="s">
        <v>1</v>
      </c>
      <c r="I600" s="151"/>
      <c r="L600" s="148"/>
      <c r="M600" s="152"/>
      <c r="T600" s="153"/>
      <c r="AT600" s="149" t="s">
        <v>139</v>
      </c>
      <c r="AU600" s="149" t="s">
        <v>90</v>
      </c>
      <c r="AV600" s="12" t="s">
        <v>88</v>
      </c>
      <c r="AW600" s="12" t="s">
        <v>36</v>
      </c>
      <c r="AX600" s="12" t="s">
        <v>80</v>
      </c>
      <c r="AY600" s="149" t="s">
        <v>128</v>
      </c>
    </row>
    <row r="601" spans="2:65" s="13" customFormat="1" ht="11.25">
      <c r="B601" s="154"/>
      <c r="D601" s="144" t="s">
        <v>139</v>
      </c>
      <c r="E601" s="155" t="s">
        <v>1</v>
      </c>
      <c r="F601" s="156" t="s">
        <v>1070</v>
      </c>
      <c r="H601" s="157">
        <v>150</v>
      </c>
      <c r="I601" s="158"/>
      <c r="L601" s="154"/>
      <c r="M601" s="159"/>
      <c r="T601" s="160"/>
      <c r="AT601" s="155" t="s">
        <v>139</v>
      </c>
      <c r="AU601" s="155" t="s">
        <v>90</v>
      </c>
      <c r="AV601" s="13" t="s">
        <v>90</v>
      </c>
      <c r="AW601" s="13" t="s">
        <v>36</v>
      </c>
      <c r="AX601" s="13" t="s">
        <v>80</v>
      </c>
      <c r="AY601" s="155" t="s">
        <v>128</v>
      </c>
    </row>
    <row r="602" spans="2:65" s="14" customFormat="1" ht="11.25">
      <c r="B602" s="161"/>
      <c r="D602" s="144" t="s">
        <v>139</v>
      </c>
      <c r="E602" s="162" t="s">
        <v>1</v>
      </c>
      <c r="F602" s="163" t="s">
        <v>149</v>
      </c>
      <c r="H602" s="164">
        <v>285</v>
      </c>
      <c r="I602" s="165"/>
      <c r="L602" s="161"/>
      <c r="M602" s="166"/>
      <c r="T602" s="167"/>
      <c r="AT602" s="162" t="s">
        <v>139</v>
      </c>
      <c r="AU602" s="162" t="s">
        <v>90</v>
      </c>
      <c r="AV602" s="14" t="s">
        <v>135</v>
      </c>
      <c r="AW602" s="14" t="s">
        <v>36</v>
      </c>
      <c r="AX602" s="14" t="s">
        <v>88</v>
      </c>
      <c r="AY602" s="162" t="s">
        <v>128</v>
      </c>
    </row>
    <row r="603" spans="2:65" s="1" customFormat="1" ht="24.2" customHeight="1">
      <c r="B603" s="31"/>
      <c r="C603" s="131" t="s">
        <v>624</v>
      </c>
      <c r="D603" s="131" t="s">
        <v>130</v>
      </c>
      <c r="E603" s="132" t="s">
        <v>1071</v>
      </c>
      <c r="F603" s="133" t="s">
        <v>1072</v>
      </c>
      <c r="G603" s="134" t="s">
        <v>170</v>
      </c>
      <c r="H603" s="135">
        <v>385</v>
      </c>
      <c r="I603" s="136"/>
      <c r="J603" s="137">
        <f>ROUND(I603*H603,2)</f>
        <v>0</v>
      </c>
      <c r="K603" s="133" t="s">
        <v>134</v>
      </c>
      <c r="L603" s="31"/>
      <c r="M603" s="138" t="s">
        <v>1</v>
      </c>
      <c r="N603" s="139" t="s">
        <v>45</v>
      </c>
      <c r="P603" s="140">
        <f>O603*H603</f>
        <v>0</v>
      </c>
      <c r="Q603" s="140">
        <v>0</v>
      </c>
      <c r="R603" s="140">
        <f>Q603*H603</f>
        <v>0</v>
      </c>
      <c r="S603" s="140">
        <v>0</v>
      </c>
      <c r="T603" s="141">
        <f>S603*H603</f>
        <v>0</v>
      </c>
      <c r="AR603" s="142" t="s">
        <v>135</v>
      </c>
      <c r="AT603" s="142" t="s">
        <v>130</v>
      </c>
      <c r="AU603" s="142" t="s">
        <v>90</v>
      </c>
      <c r="AY603" s="16" t="s">
        <v>128</v>
      </c>
      <c r="BE603" s="143">
        <f>IF(N603="základní",J603,0)</f>
        <v>0</v>
      </c>
      <c r="BF603" s="143">
        <f>IF(N603="snížená",J603,0)</f>
        <v>0</v>
      </c>
      <c r="BG603" s="143">
        <f>IF(N603="zákl. přenesená",J603,0)</f>
        <v>0</v>
      </c>
      <c r="BH603" s="143">
        <f>IF(N603="sníž. přenesená",J603,0)</f>
        <v>0</v>
      </c>
      <c r="BI603" s="143">
        <f>IF(N603="nulová",J603,0)</f>
        <v>0</v>
      </c>
      <c r="BJ603" s="16" t="s">
        <v>88</v>
      </c>
      <c r="BK603" s="143">
        <f>ROUND(I603*H603,2)</f>
        <v>0</v>
      </c>
      <c r="BL603" s="16" t="s">
        <v>135</v>
      </c>
      <c r="BM603" s="142" t="s">
        <v>1073</v>
      </c>
    </row>
    <row r="604" spans="2:65" s="1" customFormat="1" ht="11.25">
      <c r="B604" s="31"/>
      <c r="D604" s="144" t="s">
        <v>137</v>
      </c>
      <c r="F604" s="145" t="s">
        <v>1072</v>
      </c>
      <c r="I604" s="146"/>
      <c r="L604" s="31"/>
      <c r="M604" s="147"/>
      <c r="T604" s="55"/>
      <c r="AT604" s="16" t="s">
        <v>137</v>
      </c>
      <c r="AU604" s="16" t="s">
        <v>90</v>
      </c>
    </row>
    <row r="605" spans="2:65" s="12" customFormat="1" ht="11.25">
      <c r="B605" s="148"/>
      <c r="D605" s="144" t="s">
        <v>139</v>
      </c>
      <c r="E605" s="149" t="s">
        <v>1</v>
      </c>
      <c r="F605" s="150" t="s">
        <v>1002</v>
      </c>
      <c r="H605" s="149" t="s">
        <v>1</v>
      </c>
      <c r="I605" s="151"/>
      <c r="L605" s="148"/>
      <c r="M605" s="152"/>
      <c r="T605" s="153"/>
      <c r="AT605" s="149" t="s">
        <v>139</v>
      </c>
      <c r="AU605" s="149" t="s">
        <v>90</v>
      </c>
      <c r="AV605" s="12" t="s">
        <v>88</v>
      </c>
      <c r="AW605" s="12" t="s">
        <v>36</v>
      </c>
      <c r="AX605" s="12" t="s">
        <v>80</v>
      </c>
      <c r="AY605" s="149" t="s">
        <v>128</v>
      </c>
    </row>
    <row r="606" spans="2:65" s="12" customFormat="1" ht="11.25">
      <c r="B606" s="148"/>
      <c r="D606" s="144" t="s">
        <v>139</v>
      </c>
      <c r="E606" s="149" t="s">
        <v>1</v>
      </c>
      <c r="F606" s="150" t="s">
        <v>817</v>
      </c>
      <c r="H606" s="149" t="s">
        <v>1</v>
      </c>
      <c r="I606" s="151"/>
      <c r="L606" s="148"/>
      <c r="M606" s="152"/>
      <c r="T606" s="153"/>
      <c r="AT606" s="149" t="s">
        <v>139</v>
      </c>
      <c r="AU606" s="149" t="s">
        <v>90</v>
      </c>
      <c r="AV606" s="12" t="s">
        <v>88</v>
      </c>
      <c r="AW606" s="12" t="s">
        <v>36</v>
      </c>
      <c r="AX606" s="12" t="s">
        <v>80</v>
      </c>
      <c r="AY606" s="149" t="s">
        <v>128</v>
      </c>
    </row>
    <row r="607" spans="2:65" s="13" customFormat="1" ht="11.25">
      <c r="B607" s="154"/>
      <c r="D607" s="144" t="s">
        <v>139</v>
      </c>
      <c r="E607" s="155" t="s">
        <v>1</v>
      </c>
      <c r="F607" s="156" t="s">
        <v>1068</v>
      </c>
      <c r="H607" s="157">
        <v>135</v>
      </c>
      <c r="I607" s="158"/>
      <c r="L607" s="154"/>
      <c r="M607" s="159"/>
      <c r="T607" s="160"/>
      <c r="AT607" s="155" t="s">
        <v>139</v>
      </c>
      <c r="AU607" s="155" t="s">
        <v>90</v>
      </c>
      <c r="AV607" s="13" t="s">
        <v>90</v>
      </c>
      <c r="AW607" s="13" t="s">
        <v>36</v>
      </c>
      <c r="AX607" s="13" t="s">
        <v>80</v>
      </c>
      <c r="AY607" s="155" t="s">
        <v>128</v>
      </c>
    </row>
    <row r="608" spans="2:65" s="12" customFormat="1" ht="11.25">
      <c r="B608" s="148"/>
      <c r="D608" s="144" t="s">
        <v>139</v>
      </c>
      <c r="E608" s="149" t="s">
        <v>1</v>
      </c>
      <c r="F608" s="150" t="s">
        <v>797</v>
      </c>
      <c r="H608" s="149" t="s">
        <v>1</v>
      </c>
      <c r="I608" s="151"/>
      <c r="L608" s="148"/>
      <c r="M608" s="152"/>
      <c r="T608" s="153"/>
      <c r="AT608" s="149" t="s">
        <v>139</v>
      </c>
      <c r="AU608" s="149" t="s">
        <v>90</v>
      </c>
      <c r="AV608" s="12" t="s">
        <v>88</v>
      </c>
      <c r="AW608" s="12" t="s">
        <v>36</v>
      </c>
      <c r="AX608" s="12" t="s">
        <v>80</v>
      </c>
      <c r="AY608" s="149" t="s">
        <v>128</v>
      </c>
    </row>
    <row r="609" spans="2:65" s="13" customFormat="1" ht="11.25">
      <c r="B609" s="154"/>
      <c r="D609" s="144" t="s">
        <v>139</v>
      </c>
      <c r="E609" s="155" t="s">
        <v>1</v>
      </c>
      <c r="F609" s="156" t="s">
        <v>720</v>
      </c>
      <c r="H609" s="157">
        <v>100</v>
      </c>
      <c r="I609" s="158"/>
      <c r="L609" s="154"/>
      <c r="M609" s="159"/>
      <c r="T609" s="160"/>
      <c r="AT609" s="155" t="s">
        <v>139</v>
      </c>
      <c r="AU609" s="155" t="s">
        <v>90</v>
      </c>
      <c r="AV609" s="13" t="s">
        <v>90</v>
      </c>
      <c r="AW609" s="13" t="s">
        <v>36</v>
      </c>
      <c r="AX609" s="13" t="s">
        <v>80</v>
      </c>
      <c r="AY609" s="155" t="s">
        <v>128</v>
      </c>
    </row>
    <row r="610" spans="2:65" s="12" customFormat="1" ht="11.25">
      <c r="B610" s="148"/>
      <c r="D610" s="144" t="s">
        <v>139</v>
      </c>
      <c r="E610" s="149" t="s">
        <v>1</v>
      </c>
      <c r="F610" s="150" t="s">
        <v>1069</v>
      </c>
      <c r="H610" s="149" t="s">
        <v>1</v>
      </c>
      <c r="I610" s="151"/>
      <c r="L610" s="148"/>
      <c r="M610" s="152"/>
      <c r="T610" s="153"/>
      <c r="AT610" s="149" t="s">
        <v>139</v>
      </c>
      <c r="AU610" s="149" t="s">
        <v>90</v>
      </c>
      <c r="AV610" s="12" t="s">
        <v>88</v>
      </c>
      <c r="AW610" s="12" t="s">
        <v>36</v>
      </c>
      <c r="AX610" s="12" t="s">
        <v>80</v>
      </c>
      <c r="AY610" s="149" t="s">
        <v>128</v>
      </c>
    </row>
    <row r="611" spans="2:65" s="13" customFormat="1" ht="11.25">
      <c r="B611" s="154"/>
      <c r="D611" s="144" t="s">
        <v>139</v>
      </c>
      <c r="E611" s="155" t="s">
        <v>1</v>
      </c>
      <c r="F611" s="156" t="s">
        <v>1070</v>
      </c>
      <c r="H611" s="157">
        <v>150</v>
      </c>
      <c r="I611" s="158"/>
      <c r="L611" s="154"/>
      <c r="M611" s="159"/>
      <c r="T611" s="160"/>
      <c r="AT611" s="155" t="s">
        <v>139</v>
      </c>
      <c r="AU611" s="155" t="s">
        <v>90</v>
      </c>
      <c r="AV611" s="13" t="s">
        <v>90</v>
      </c>
      <c r="AW611" s="13" t="s">
        <v>36</v>
      </c>
      <c r="AX611" s="13" t="s">
        <v>80</v>
      </c>
      <c r="AY611" s="155" t="s">
        <v>128</v>
      </c>
    </row>
    <row r="612" spans="2:65" s="14" customFormat="1" ht="11.25">
      <c r="B612" s="161"/>
      <c r="D612" s="144" t="s">
        <v>139</v>
      </c>
      <c r="E612" s="162" t="s">
        <v>1</v>
      </c>
      <c r="F612" s="163" t="s">
        <v>149</v>
      </c>
      <c r="H612" s="164">
        <v>385</v>
      </c>
      <c r="I612" s="165"/>
      <c r="L612" s="161"/>
      <c r="M612" s="166"/>
      <c r="T612" s="167"/>
      <c r="AT612" s="162" t="s">
        <v>139</v>
      </c>
      <c r="AU612" s="162" t="s">
        <v>90</v>
      </c>
      <c r="AV612" s="14" t="s">
        <v>135</v>
      </c>
      <c r="AW612" s="14" t="s">
        <v>36</v>
      </c>
      <c r="AX612" s="14" t="s">
        <v>88</v>
      </c>
      <c r="AY612" s="162" t="s">
        <v>128</v>
      </c>
    </row>
    <row r="613" spans="2:65" s="1" customFormat="1" ht="24.2" customHeight="1">
      <c r="B613" s="31"/>
      <c r="C613" s="131" t="s">
        <v>629</v>
      </c>
      <c r="D613" s="131" t="s">
        <v>130</v>
      </c>
      <c r="E613" s="132" t="s">
        <v>1074</v>
      </c>
      <c r="F613" s="133" t="s">
        <v>1075</v>
      </c>
      <c r="G613" s="134" t="s">
        <v>209</v>
      </c>
      <c r="H613" s="135">
        <v>2</v>
      </c>
      <c r="I613" s="136"/>
      <c r="J613" s="137">
        <f>ROUND(I613*H613,2)</f>
        <v>0</v>
      </c>
      <c r="K613" s="133" t="s">
        <v>134</v>
      </c>
      <c r="L613" s="31"/>
      <c r="M613" s="138" t="s">
        <v>1</v>
      </c>
      <c r="N613" s="139" t="s">
        <v>45</v>
      </c>
      <c r="P613" s="140">
        <f>O613*H613</f>
        <v>0</v>
      </c>
      <c r="Q613" s="140">
        <v>0.45937</v>
      </c>
      <c r="R613" s="140">
        <f>Q613*H613</f>
        <v>0.91874</v>
      </c>
      <c r="S613" s="140">
        <v>0</v>
      </c>
      <c r="T613" s="141">
        <f>S613*H613</f>
        <v>0</v>
      </c>
      <c r="AR613" s="142" t="s">
        <v>135</v>
      </c>
      <c r="AT613" s="142" t="s">
        <v>130</v>
      </c>
      <c r="AU613" s="142" t="s">
        <v>90</v>
      </c>
      <c r="AY613" s="16" t="s">
        <v>128</v>
      </c>
      <c r="BE613" s="143">
        <f>IF(N613="základní",J613,0)</f>
        <v>0</v>
      </c>
      <c r="BF613" s="143">
        <f>IF(N613="snížená",J613,0)</f>
        <v>0</v>
      </c>
      <c r="BG613" s="143">
        <f>IF(N613="zákl. přenesená",J613,0)</f>
        <v>0</v>
      </c>
      <c r="BH613" s="143">
        <f>IF(N613="sníž. přenesená",J613,0)</f>
        <v>0</v>
      </c>
      <c r="BI613" s="143">
        <f>IF(N613="nulová",J613,0)</f>
        <v>0</v>
      </c>
      <c r="BJ613" s="16" t="s">
        <v>88</v>
      </c>
      <c r="BK613" s="143">
        <f>ROUND(I613*H613,2)</f>
        <v>0</v>
      </c>
      <c r="BL613" s="16" t="s">
        <v>135</v>
      </c>
      <c r="BM613" s="142" t="s">
        <v>1076</v>
      </c>
    </row>
    <row r="614" spans="2:65" s="1" customFormat="1" ht="19.5">
      <c r="B614" s="31"/>
      <c r="D614" s="144" t="s">
        <v>137</v>
      </c>
      <c r="F614" s="145" t="s">
        <v>1077</v>
      </c>
      <c r="I614" s="146"/>
      <c r="L614" s="31"/>
      <c r="M614" s="147"/>
      <c r="T614" s="55"/>
      <c r="AT614" s="16" t="s">
        <v>137</v>
      </c>
      <c r="AU614" s="16" t="s">
        <v>90</v>
      </c>
    </row>
    <row r="615" spans="2:65" s="12" customFormat="1" ht="11.25">
      <c r="B615" s="148"/>
      <c r="D615" s="144" t="s">
        <v>139</v>
      </c>
      <c r="E615" s="149" t="s">
        <v>1</v>
      </c>
      <c r="F615" s="150" t="s">
        <v>1002</v>
      </c>
      <c r="H615" s="149" t="s">
        <v>1</v>
      </c>
      <c r="I615" s="151"/>
      <c r="L615" s="148"/>
      <c r="M615" s="152"/>
      <c r="T615" s="153"/>
      <c r="AT615" s="149" t="s">
        <v>139</v>
      </c>
      <c r="AU615" s="149" t="s">
        <v>90</v>
      </c>
      <c r="AV615" s="12" t="s">
        <v>88</v>
      </c>
      <c r="AW615" s="12" t="s">
        <v>36</v>
      </c>
      <c r="AX615" s="12" t="s">
        <v>80</v>
      </c>
      <c r="AY615" s="149" t="s">
        <v>128</v>
      </c>
    </row>
    <row r="616" spans="2:65" s="12" customFormat="1" ht="11.25">
      <c r="B616" s="148"/>
      <c r="D616" s="144" t="s">
        <v>139</v>
      </c>
      <c r="E616" s="149" t="s">
        <v>1</v>
      </c>
      <c r="F616" s="150" t="s">
        <v>817</v>
      </c>
      <c r="H616" s="149" t="s">
        <v>1</v>
      </c>
      <c r="I616" s="151"/>
      <c r="L616" s="148"/>
      <c r="M616" s="152"/>
      <c r="T616" s="153"/>
      <c r="AT616" s="149" t="s">
        <v>139</v>
      </c>
      <c r="AU616" s="149" t="s">
        <v>90</v>
      </c>
      <c r="AV616" s="12" t="s">
        <v>88</v>
      </c>
      <c r="AW616" s="12" t="s">
        <v>36</v>
      </c>
      <c r="AX616" s="12" t="s">
        <v>80</v>
      </c>
      <c r="AY616" s="149" t="s">
        <v>128</v>
      </c>
    </row>
    <row r="617" spans="2:65" s="13" customFormat="1" ht="11.25">
      <c r="B617" s="154"/>
      <c r="D617" s="144" t="s">
        <v>139</v>
      </c>
      <c r="E617" s="155" t="s">
        <v>1</v>
      </c>
      <c r="F617" s="156" t="s">
        <v>90</v>
      </c>
      <c r="H617" s="157">
        <v>2</v>
      </c>
      <c r="I617" s="158"/>
      <c r="L617" s="154"/>
      <c r="M617" s="159"/>
      <c r="T617" s="160"/>
      <c r="AT617" s="155" t="s">
        <v>139</v>
      </c>
      <c r="AU617" s="155" t="s">
        <v>90</v>
      </c>
      <c r="AV617" s="13" t="s">
        <v>90</v>
      </c>
      <c r="AW617" s="13" t="s">
        <v>36</v>
      </c>
      <c r="AX617" s="13" t="s">
        <v>80</v>
      </c>
      <c r="AY617" s="155" t="s">
        <v>128</v>
      </c>
    </row>
    <row r="618" spans="2:65" s="14" customFormat="1" ht="11.25">
      <c r="B618" s="161"/>
      <c r="D618" s="144" t="s">
        <v>139</v>
      </c>
      <c r="E618" s="162" t="s">
        <v>1</v>
      </c>
      <c r="F618" s="163" t="s">
        <v>149</v>
      </c>
      <c r="H618" s="164">
        <v>2</v>
      </c>
      <c r="I618" s="165"/>
      <c r="L618" s="161"/>
      <c r="M618" s="166"/>
      <c r="T618" s="167"/>
      <c r="AT618" s="162" t="s">
        <v>139</v>
      </c>
      <c r="AU618" s="162" t="s">
        <v>90</v>
      </c>
      <c r="AV618" s="14" t="s">
        <v>135</v>
      </c>
      <c r="AW618" s="14" t="s">
        <v>36</v>
      </c>
      <c r="AX618" s="14" t="s">
        <v>88</v>
      </c>
      <c r="AY618" s="162" t="s">
        <v>128</v>
      </c>
    </row>
    <row r="619" spans="2:65" s="1" customFormat="1" ht="24.2" customHeight="1">
      <c r="B619" s="31"/>
      <c r="C619" s="131" t="s">
        <v>633</v>
      </c>
      <c r="D619" s="131" t="s">
        <v>130</v>
      </c>
      <c r="E619" s="132" t="s">
        <v>1078</v>
      </c>
      <c r="F619" s="133" t="s">
        <v>1079</v>
      </c>
      <c r="G619" s="134" t="s">
        <v>209</v>
      </c>
      <c r="H619" s="135">
        <v>27</v>
      </c>
      <c r="I619" s="136"/>
      <c r="J619" s="137">
        <f>ROUND(I619*H619,2)</f>
        <v>0</v>
      </c>
      <c r="K619" s="133" t="s">
        <v>134</v>
      </c>
      <c r="L619" s="31"/>
      <c r="M619" s="138" t="s">
        <v>1</v>
      </c>
      <c r="N619" s="139" t="s">
        <v>45</v>
      </c>
      <c r="P619" s="140">
        <f>O619*H619</f>
        <v>0</v>
      </c>
      <c r="Q619" s="140">
        <v>0</v>
      </c>
      <c r="R619" s="140">
        <f>Q619*H619</f>
        <v>0</v>
      </c>
      <c r="S619" s="140">
        <v>0.05</v>
      </c>
      <c r="T619" s="141">
        <f>S619*H619</f>
        <v>1.35</v>
      </c>
      <c r="AR619" s="142" t="s">
        <v>135</v>
      </c>
      <c r="AT619" s="142" t="s">
        <v>130</v>
      </c>
      <c r="AU619" s="142" t="s">
        <v>90</v>
      </c>
      <c r="AY619" s="16" t="s">
        <v>128</v>
      </c>
      <c r="BE619" s="143">
        <f>IF(N619="základní",J619,0)</f>
        <v>0</v>
      </c>
      <c r="BF619" s="143">
        <f>IF(N619="snížená",J619,0)</f>
        <v>0</v>
      </c>
      <c r="BG619" s="143">
        <f>IF(N619="zákl. přenesená",J619,0)</f>
        <v>0</v>
      </c>
      <c r="BH619" s="143">
        <f>IF(N619="sníž. přenesená",J619,0)</f>
        <v>0</v>
      </c>
      <c r="BI619" s="143">
        <f>IF(N619="nulová",J619,0)</f>
        <v>0</v>
      </c>
      <c r="BJ619" s="16" t="s">
        <v>88</v>
      </c>
      <c r="BK619" s="143">
        <f>ROUND(I619*H619,2)</f>
        <v>0</v>
      </c>
      <c r="BL619" s="16" t="s">
        <v>135</v>
      </c>
      <c r="BM619" s="142" t="s">
        <v>1080</v>
      </c>
    </row>
    <row r="620" spans="2:65" s="1" customFormat="1" ht="19.5">
      <c r="B620" s="31"/>
      <c r="D620" s="144" t="s">
        <v>137</v>
      </c>
      <c r="F620" s="145" t="s">
        <v>1081</v>
      </c>
      <c r="I620" s="146"/>
      <c r="L620" s="31"/>
      <c r="M620" s="147"/>
      <c r="T620" s="55"/>
      <c r="AT620" s="16" t="s">
        <v>137</v>
      </c>
      <c r="AU620" s="16" t="s">
        <v>90</v>
      </c>
    </row>
    <row r="621" spans="2:65" s="12" customFormat="1" ht="11.25">
      <c r="B621" s="148"/>
      <c r="D621" s="144" t="s">
        <v>139</v>
      </c>
      <c r="E621" s="149" t="s">
        <v>1</v>
      </c>
      <c r="F621" s="150" t="s">
        <v>1059</v>
      </c>
      <c r="H621" s="149" t="s">
        <v>1</v>
      </c>
      <c r="I621" s="151"/>
      <c r="L621" s="148"/>
      <c r="M621" s="152"/>
      <c r="T621" s="153"/>
      <c r="AT621" s="149" t="s">
        <v>139</v>
      </c>
      <c r="AU621" s="149" t="s">
        <v>90</v>
      </c>
      <c r="AV621" s="12" t="s">
        <v>88</v>
      </c>
      <c r="AW621" s="12" t="s">
        <v>36</v>
      </c>
      <c r="AX621" s="12" t="s">
        <v>80</v>
      </c>
      <c r="AY621" s="149" t="s">
        <v>128</v>
      </c>
    </row>
    <row r="622" spans="2:65" s="12" customFormat="1" ht="11.25">
      <c r="B622" s="148"/>
      <c r="D622" s="144" t="s">
        <v>139</v>
      </c>
      <c r="E622" s="149" t="s">
        <v>1</v>
      </c>
      <c r="F622" s="150" t="s">
        <v>1082</v>
      </c>
      <c r="H622" s="149" t="s">
        <v>1</v>
      </c>
      <c r="I622" s="151"/>
      <c r="L622" s="148"/>
      <c r="M622" s="152"/>
      <c r="T622" s="153"/>
      <c r="AT622" s="149" t="s">
        <v>139</v>
      </c>
      <c r="AU622" s="149" t="s">
        <v>90</v>
      </c>
      <c r="AV622" s="12" t="s">
        <v>88</v>
      </c>
      <c r="AW622" s="12" t="s">
        <v>36</v>
      </c>
      <c r="AX622" s="12" t="s">
        <v>80</v>
      </c>
      <c r="AY622" s="149" t="s">
        <v>128</v>
      </c>
    </row>
    <row r="623" spans="2:65" s="13" customFormat="1" ht="11.25">
      <c r="B623" s="154"/>
      <c r="D623" s="144" t="s">
        <v>139</v>
      </c>
      <c r="E623" s="155" t="s">
        <v>1</v>
      </c>
      <c r="F623" s="156" t="s">
        <v>154</v>
      </c>
      <c r="H623" s="157">
        <v>3</v>
      </c>
      <c r="I623" s="158"/>
      <c r="L623" s="154"/>
      <c r="M623" s="159"/>
      <c r="T623" s="160"/>
      <c r="AT623" s="155" t="s">
        <v>139</v>
      </c>
      <c r="AU623" s="155" t="s">
        <v>90</v>
      </c>
      <c r="AV623" s="13" t="s">
        <v>90</v>
      </c>
      <c r="AW623" s="13" t="s">
        <v>36</v>
      </c>
      <c r="AX623" s="13" t="s">
        <v>80</v>
      </c>
      <c r="AY623" s="155" t="s">
        <v>128</v>
      </c>
    </row>
    <row r="624" spans="2:65" s="12" customFormat="1" ht="11.25">
      <c r="B624" s="148"/>
      <c r="D624" s="144" t="s">
        <v>139</v>
      </c>
      <c r="E624" s="149" t="s">
        <v>1</v>
      </c>
      <c r="F624" s="150" t="s">
        <v>1083</v>
      </c>
      <c r="H624" s="149" t="s">
        <v>1</v>
      </c>
      <c r="I624" s="151"/>
      <c r="L624" s="148"/>
      <c r="M624" s="152"/>
      <c r="T624" s="153"/>
      <c r="AT624" s="149" t="s">
        <v>139</v>
      </c>
      <c r="AU624" s="149" t="s">
        <v>90</v>
      </c>
      <c r="AV624" s="12" t="s">
        <v>88</v>
      </c>
      <c r="AW624" s="12" t="s">
        <v>36</v>
      </c>
      <c r="AX624" s="12" t="s">
        <v>80</v>
      </c>
      <c r="AY624" s="149" t="s">
        <v>128</v>
      </c>
    </row>
    <row r="625" spans="2:65" s="13" customFormat="1" ht="11.25">
      <c r="B625" s="154"/>
      <c r="D625" s="144" t="s">
        <v>139</v>
      </c>
      <c r="E625" s="155" t="s">
        <v>1</v>
      </c>
      <c r="F625" s="156" t="s">
        <v>88</v>
      </c>
      <c r="H625" s="157">
        <v>1</v>
      </c>
      <c r="I625" s="158"/>
      <c r="L625" s="154"/>
      <c r="M625" s="159"/>
      <c r="T625" s="160"/>
      <c r="AT625" s="155" t="s">
        <v>139</v>
      </c>
      <c r="AU625" s="155" t="s">
        <v>90</v>
      </c>
      <c r="AV625" s="13" t="s">
        <v>90</v>
      </c>
      <c r="AW625" s="13" t="s">
        <v>36</v>
      </c>
      <c r="AX625" s="13" t="s">
        <v>80</v>
      </c>
      <c r="AY625" s="155" t="s">
        <v>128</v>
      </c>
    </row>
    <row r="626" spans="2:65" s="12" customFormat="1" ht="11.25">
      <c r="B626" s="148"/>
      <c r="D626" s="144" t="s">
        <v>139</v>
      </c>
      <c r="E626" s="149" t="s">
        <v>1</v>
      </c>
      <c r="F626" s="150" t="s">
        <v>787</v>
      </c>
      <c r="H626" s="149" t="s">
        <v>1</v>
      </c>
      <c r="I626" s="151"/>
      <c r="L626" s="148"/>
      <c r="M626" s="152"/>
      <c r="T626" s="153"/>
      <c r="AT626" s="149" t="s">
        <v>139</v>
      </c>
      <c r="AU626" s="149" t="s">
        <v>90</v>
      </c>
      <c r="AV626" s="12" t="s">
        <v>88</v>
      </c>
      <c r="AW626" s="12" t="s">
        <v>36</v>
      </c>
      <c r="AX626" s="12" t="s">
        <v>80</v>
      </c>
      <c r="AY626" s="149" t="s">
        <v>128</v>
      </c>
    </row>
    <row r="627" spans="2:65" s="13" customFormat="1" ht="11.25">
      <c r="B627" s="154"/>
      <c r="D627" s="144" t="s">
        <v>139</v>
      </c>
      <c r="E627" s="155" t="s">
        <v>1</v>
      </c>
      <c r="F627" s="156" t="s">
        <v>288</v>
      </c>
      <c r="H627" s="157">
        <v>23</v>
      </c>
      <c r="I627" s="158"/>
      <c r="L627" s="154"/>
      <c r="M627" s="159"/>
      <c r="T627" s="160"/>
      <c r="AT627" s="155" t="s">
        <v>139</v>
      </c>
      <c r="AU627" s="155" t="s">
        <v>90</v>
      </c>
      <c r="AV627" s="13" t="s">
        <v>90</v>
      </c>
      <c r="AW627" s="13" t="s">
        <v>36</v>
      </c>
      <c r="AX627" s="13" t="s">
        <v>80</v>
      </c>
      <c r="AY627" s="155" t="s">
        <v>128</v>
      </c>
    </row>
    <row r="628" spans="2:65" s="14" customFormat="1" ht="11.25">
      <c r="B628" s="161"/>
      <c r="D628" s="144" t="s">
        <v>139</v>
      </c>
      <c r="E628" s="162" t="s">
        <v>1</v>
      </c>
      <c r="F628" s="163" t="s">
        <v>149</v>
      </c>
      <c r="H628" s="164">
        <v>27</v>
      </c>
      <c r="I628" s="165"/>
      <c r="L628" s="161"/>
      <c r="M628" s="166"/>
      <c r="T628" s="167"/>
      <c r="AT628" s="162" t="s">
        <v>139</v>
      </c>
      <c r="AU628" s="162" t="s">
        <v>90</v>
      </c>
      <c r="AV628" s="14" t="s">
        <v>135</v>
      </c>
      <c r="AW628" s="14" t="s">
        <v>36</v>
      </c>
      <c r="AX628" s="14" t="s">
        <v>88</v>
      </c>
      <c r="AY628" s="162" t="s">
        <v>128</v>
      </c>
    </row>
    <row r="629" spans="2:65" s="1" customFormat="1" ht="16.5" customHeight="1">
      <c r="B629" s="31"/>
      <c r="C629" s="131" t="s">
        <v>637</v>
      </c>
      <c r="D629" s="131" t="s">
        <v>130</v>
      </c>
      <c r="E629" s="132" t="s">
        <v>1084</v>
      </c>
      <c r="F629" s="133" t="s">
        <v>1085</v>
      </c>
      <c r="G629" s="134" t="s">
        <v>209</v>
      </c>
      <c r="H629" s="135">
        <v>23</v>
      </c>
      <c r="I629" s="136"/>
      <c r="J629" s="137">
        <f>ROUND(I629*H629,2)</f>
        <v>0</v>
      </c>
      <c r="K629" s="133" t="s">
        <v>134</v>
      </c>
      <c r="L629" s="31"/>
      <c r="M629" s="138" t="s">
        <v>1</v>
      </c>
      <c r="N629" s="139" t="s">
        <v>45</v>
      </c>
      <c r="P629" s="140">
        <f>O629*H629</f>
        <v>0</v>
      </c>
      <c r="Q629" s="140">
        <v>0.04</v>
      </c>
      <c r="R629" s="140">
        <f>Q629*H629</f>
        <v>0.92</v>
      </c>
      <c r="S629" s="140">
        <v>0</v>
      </c>
      <c r="T629" s="141">
        <f>S629*H629</f>
        <v>0</v>
      </c>
      <c r="AR629" s="142" t="s">
        <v>135</v>
      </c>
      <c r="AT629" s="142" t="s">
        <v>130</v>
      </c>
      <c r="AU629" s="142" t="s">
        <v>90</v>
      </c>
      <c r="AY629" s="16" t="s">
        <v>128</v>
      </c>
      <c r="BE629" s="143">
        <f>IF(N629="základní",J629,0)</f>
        <v>0</v>
      </c>
      <c r="BF629" s="143">
        <f>IF(N629="snížená",J629,0)</f>
        <v>0</v>
      </c>
      <c r="BG629" s="143">
        <f>IF(N629="zákl. přenesená",J629,0)</f>
        <v>0</v>
      </c>
      <c r="BH629" s="143">
        <f>IF(N629="sníž. přenesená",J629,0)</f>
        <v>0</v>
      </c>
      <c r="BI629" s="143">
        <f>IF(N629="nulová",J629,0)</f>
        <v>0</v>
      </c>
      <c r="BJ629" s="16" t="s">
        <v>88</v>
      </c>
      <c r="BK629" s="143">
        <f>ROUND(I629*H629,2)</f>
        <v>0</v>
      </c>
      <c r="BL629" s="16" t="s">
        <v>135</v>
      </c>
      <c r="BM629" s="142" t="s">
        <v>1086</v>
      </c>
    </row>
    <row r="630" spans="2:65" s="1" customFormat="1" ht="11.25">
      <c r="B630" s="31"/>
      <c r="D630" s="144" t="s">
        <v>137</v>
      </c>
      <c r="F630" s="145" t="s">
        <v>1085</v>
      </c>
      <c r="I630" s="146"/>
      <c r="L630" s="31"/>
      <c r="M630" s="147"/>
      <c r="T630" s="55"/>
      <c r="AT630" s="16" t="s">
        <v>137</v>
      </c>
      <c r="AU630" s="16" t="s">
        <v>90</v>
      </c>
    </row>
    <row r="631" spans="2:65" s="12" customFormat="1" ht="11.25">
      <c r="B631" s="148"/>
      <c r="D631" s="144" t="s">
        <v>139</v>
      </c>
      <c r="E631" s="149" t="s">
        <v>1</v>
      </c>
      <c r="F631" s="150" t="s">
        <v>916</v>
      </c>
      <c r="H631" s="149" t="s">
        <v>1</v>
      </c>
      <c r="I631" s="151"/>
      <c r="L631" s="148"/>
      <c r="M631" s="152"/>
      <c r="T631" s="153"/>
      <c r="AT631" s="149" t="s">
        <v>139</v>
      </c>
      <c r="AU631" s="149" t="s">
        <v>90</v>
      </c>
      <c r="AV631" s="12" t="s">
        <v>88</v>
      </c>
      <c r="AW631" s="12" t="s">
        <v>36</v>
      </c>
      <c r="AX631" s="12" t="s">
        <v>80</v>
      </c>
      <c r="AY631" s="149" t="s">
        <v>128</v>
      </c>
    </row>
    <row r="632" spans="2:65" s="12" customFormat="1" ht="11.25">
      <c r="B632" s="148"/>
      <c r="D632" s="144" t="s">
        <v>139</v>
      </c>
      <c r="E632" s="149" t="s">
        <v>1</v>
      </c>
      <c r="F632" s="150" t="s">
        <v>173</v>
      </c>
      <c r="H632" s="149" t="s">
        <v>1</v>
      </c>
      <c r="I632" s="151"/>
      <c r="L632" s="148"/>
      <c r="M632" s="152"/>
      <c r="T632" s="153"/>
      <c r="AT632" s="149" t="s">
        <v>139</v>
      </c>
      <c r="AU632" s="149" t="s">
        <v>90</v>
      </c>
      <c r="AV632" s="12" t="s">
        <v>88</v>
      </c>
      <c r="AW632" s="12" t="s">
        <v>36</v>
      </c>
      <c r="AX632" s="12" t="s">
        <v>80</v>
      </c>
      <c r="AY632" s="149" t="s">
        <v>128</v>
      </c>
    </row>
    <row r="633" spans="2:65" s="13" customFormat="1" ht="11.25">
      <c r="B633" s="154"/>
      <c r="D633" s="144" t="s">
        <v>139</v>
      </c>
      <c r="E633" s="155" t="s">
        <v>1</v>
      </c>
      <c r="F633" s="156" t="s">
        <v>288</v>
      </c>
      <c r="H633" s="157">
        <v>23</v>
      </c>
      <c r="I633" s="158"/>
      <c r="L633" s="154"/>
      <c r="M633" s="159"/>
      <c r="T633" s="160"/>
      <c r="AT633" s="155" t="s">
        <v>139</v>
      </c>
      <c r="AU633" s="155" t="s">
        <v>90</v>
      </c>
      <c r="AV633" s="13" t="s">
        <v>90</v>
      </c>
      <c r="AW633" s="13" t="s">
        <v>36</v>
      </c>
      <c r="AX633" s="13" t="s">
        <v>88</v>
      </c>
      <c r="AY633" s="155" t="s">
        <v>128</v>
      </c>
    </row>
    <row r="634" spans="2:65" s="1" customFormat="1" ht="16.5" customHeight="1">
      <c r="B634" s="31"/>
      <c r="C634" s="168" t="s">
        <v>641</v>
      </c>
      <c r="D634" s="168" t="s">
        <v>305</v>
      </c>
      <c r="E634" s="169" t="s">
        <v>1087</v>
      </c>
      <c r="F634" s="170" t="s">
        <v>1088</v>
      </c>
      <c r="G634" s="171" t="s">
        <v>209</v>
      </c>
      <c r="H634" s="172">
        <v>23</v>
      </c>
      <c r="I634" s="173"/>
      <c r="J634" s="174">
        <f>ROUND(I634*H634,2)</f>
        <v>0</v>
      </c>
      <c r="K634" s="170" t="s">
        <v>1</v>
      </c>
      <c r="L634" s="175"/>
      <c r="M634" s="176" t="s">
        <v>1</v>
      </c>
      <c r="N634" s="177" t="s">
        <v>45</v>
      </c>
      <c r="P634" s="140">
        <f>O634*H634</f>
        <v>0</v>
      </c>
      <c r="Q634" s="140">
        <v>5.4999999999999997E-3</v>
      </c>
      <c r="R634" s="140">
        <f>Q634*H634</f>
        <v>0.1265</v>
      </c>
      <c r="S634" s="140">
        <v>0</v>
      </c>
      <c r="T634" s="141">
        <f>S634*H634</f>
        <v>0</v>
      </c>
      <c r="AR634" s="142" t="s">
        <v>190</v>
      </c>
      <c r="AT634" s="142" t="s">
        <v>305</v>
      </c>
      <c r="AU634" s="142" t="s">
        <v>90</v>
      </c>
      <c r="AY634" s="16" t="s">
        <v>128</v>
      </c>
      <c r="BE634" s="143">
        <f>IF(N634="základní",J634,0)</f>
        <v>0</v>
      </c>
      <c r="BF634" s="143">
        <f>IF(N634="snížená",J634,0)</f>
        <v>0</v>
      </c>
      <c r="BG634" s="143">
        <f>IF(N634="zákl. přenesená",J634,0)</f>
        <v>0</v>
      </c>
      <c r="BH634" s="143">
        <f>IF(N634="sníž. přenesená",J634,0)</f>
        <v>0</v>
      </c>
      <c r="BI634" s="143">
        <f>IF(N634="nulová",J634,0)</f>
        <v>0</v>
      </c>
      <c r="BJ634" s="16" t="s">
        <v>88</v>
      </c>
      <c r="BK634" s="143">
        <f>ROUND(I634*H634,2)</f>
        <v>0</v>
      </c>
      <c r="BL634" s="16" t="s">
        <v>135</v>
      </c>
      <c r="BM634" s="142" t="s">
        <v>1089</v>
      </c>
    </row>
    <row r="635" spans="2:65" s="1" customFormat="1" ht="11.25">
      <c r="B635" s="31"/>
      <c r="D635" s="144" t="s">
        <v>137</v>
      </c>
      <c r="F635" s="145" t="s">
        <v>1090</v>
      </c>
      <c r="I635" s="146"/>
      <c r="L635" s="31"/>
      <c r="M635" s="147"/>
      <c r="T635" s="55"/>
      <c r="AT635" s="16" t="s">
        <v>137</v>
      </c>
      <c r="AU635" s="16" t="s">
        <v>90</v>
      </c>
    </row>
    <row r="636" spans="2:65" s="12" customFormat="1" ht="11.25">
      <c r="B636" s="148"/>
      <c r="D636" s="144" t="s">
        <v>139</v>
      </c>
      <c r="E636" s="149" t="s">
        <v>1</v>
      </c>
      <c r="F636" s="150" t="s">
        <v>916</v>
      </c>
      <c r="H636" s="149" t="s">
        <v>1</v>
      </c>
      <c r="I636" s="151"/>
      <c r="L636" s="148"/>
      <c r="M636" s="152"/>
      <c r="T636" s="153"/>
      <c r="AT636" s="149" t="s">
        <v>139</v>
      </c>
      <c r="AU636" s="149" t="s">
        <v>90</v>
      </c>
      <c r="AV636" s="12" t="s">
        <v>88</v>
      </c>
      <c r="AW636" s="12" t="s">
        <v>36</v>
      </c>
      <c r="AX636" s="12" t="s">
        <v>80</v>
      </c>
      <c r="AY636" s="149" t="s">
        <v>128</v>
      </c>
    </row>
    <row r="637" spans="2:65" s="12" customFormat="1" ht="11.25">
      <c r="B637" s="148"/>
      <c r="D637" s="144" t="s">
        <v>139</v>
      </c>
      <c r="E637" s="149" t="s">
        <v>1</v>
      </c>
      <c r="F637" s="150" t="s">
        <v>173</v>
      </c>
      <c r="H637" s="149" t="s">
        <v>1</v>
      </c>
      <c r="I637" s="151"/>
      <c r="L637" s="148"/>
      <c r="M637" s="152"/>
      <c r="T637" s="153"/>
      <c r="AT637" s="149" t="s">
        <v>139</v>
      </c>
      <c r="AU637" s="149" t="s">
        <v>90</v>
      </c>
      <c r="AV637" s="12" t="s">
        <v>88</v>
      </c>
      <c r="AW637" s="12" t="s">
        <v>36</v>
      </c>
      <c r="AX637" s="12" t="s">
        <v>80</v>
      </c>
      <c r="AY637" s="149" t="s">
        <v>128</v>
      </c>
    </row>
    <row r="638" spans="2:65" s="13" customFormat="1" ht="11.25">
      <c r="B638" s="154"/>
      <c r="D638" s="144" t="s">
        <v>139</v>
      </c>
      <c r="E638" s="155" t="s">
        <v>1</v>
      </c>
      <c r="F638" s="156" t="s">
        <v>288</v>
      </c>
      <c r="H638" s="157">
        <v>23</v>
      </c>
      <c r="I638" s="158"/>
      <c r="L638" s="154"/>
      <c r="M638" s="159"/>
      <c r="T638" s="160"/>
      <c r="AT638" s="155" t="s">
        <v>139</v>
      </c>
      <c r="AU638" s="155" t="s">
        <v>90</v>
      </c>
      <c r="AV638" s="13" t="s">
        <v>90</v>
      </c>
      <c r="AW638" s="13" t="s">
        <v>36</v>
      </c>
      <c r="AX638" s="13" t="s">
        <v>88</v>
      </c>
      <c r="AY638" s="155" t="s">
        <v>128</v>
      </c>
    </row>
    <row r="639" spans="2:65" s="1" customFormat="1" ht="16.5" customHeight="1">
      <c r="B639" s="31"/>
      <c r="C639" s="168" t="s">
        <v>645</v>
      </c>
      <c r="D639" s="168" t="s">
        <v>305</v>
      </c>
      <c r="E639" s="169" t="s">
        <v>1091</v>
      </c>
      <c r="F639" s="170" t="s">
        <v>1092</v>
      </c>
      <c r="G639" s="171" t="s">
        <v>209</v>
      </c>
      <c r="H639" s="172">
        <v>23</v>
      </c>
      <c r="I639" s="173"/>
      <c r="J639" s="174">
        <f>ROUND(I639*H639,2)</f>
        <v>0</v>
      </c>
      <c r="K639" s="170" t="s">
        <v>1</v>
      </c>
      <c r="L639" s="175"/>
      <c r="M639" s="176" t="s">
        <v>1</v>
      </c>
      <c r="N639" s="177" t="s">
        <v>45</v>
      </c>
      <c r="P639" s="140">
        <f>O639*H639</f>
        <v>0</v>
      </c>
      <c r="Q639" s="140">
        <v>6.4999999999999997E-4</v>
      </c>
      <c r="R639" s="140">
        <f>Q639*H639</f>
        <v>1.495E-2</v>
      </c>
      <c r="S639" s="140">
        <v>0</v>
      </c>
      <c r="T639" s="141">
        <f>S639*H639</f>
        <v>0</v>
      </c>
      <c r="AR639" s="142" t="s">
        <v>190</v>
      </c>
      <c r="AT639" s="142" t="s">
        <v>305</v>
      </c>
      <c r="AU639" s="142" t="s">
        <v>90</v>
      </c>
      <c r="AY639" s="16" t="s">
        <v>128</v>
      </c>
      <c r="BE639" s="143">
        <f>IF(N639="základní",J639,0)</f>
        <v>0</v>
      </c>
      <c r="BF639" s="143">
        <f>IF(N639="snížená",J639,0)</f>
        <v>0</v>
      </c>
      <c r="BG639" s="143">
        <f>IF(N639="zákl. přenesená",J639,0)</f>
        <v>0</v>
      </c>
      <c r="BH639" s="143">
        <f>IF(N639="sníž. přenesená",J639,0)</f>
        <v>0</v>
      </c>
      <c r="BI639" s="143">
        <f>IF(N639="nulová",J639,0)</f>
        <v>0</v>
      </c>
      <c r="BJ639" s="16" t="s">
        <v>88</v>
      </c>
      <c r="BK639" s="143">
        <f>ROUND(I639*H639,2)</f>
        <v>0</v>
      </c>
      <c r="BL639" s="16" t="s">
        <v>135</v>
      </c>
      <c r="BM639" s="142" t="s">
        <v>1093</v>
      </c>
    </row>
    <row r="640" spans="2:65" s="1" customFormat="1" ht="11.25">
      <c r="B640" s="31"/>
      <c r="D640" s="144" t="s">
        <v>137</v>
      </c>
      <c r="F640" s="145" t="s">
        <v>1094</v>
      </c>
      <c r="I640" s="146"/>
      <c r="L640" s="31"/>
      <c r="M640" s="147"/>
      <c r="T640" s="55"/>
      <c r="AT640" s="16" t="s">
        <v>137</v>
      </c>
      <c r="AU640" s="16" t="s">
        <v>90</v>
      </c>
    </row>
    <row r="641" spans="2:65" s="12" customFormat="1" ht="11.25">
      <c r="B641" s="148"/>
      <c r="D641" s="144" t="s">
        <v>139</v>
      </c>
      <c r="E641" s="149" t="s">
        <v>1</v>
      </c>
      <c r="F641" s="150" t="s">
        <v>916</v>
      </c>
      <c r="H641" s="149" t="s">
        <v>1</v>
      </c>
      <c r="I641" s="151"/>
      <c r="L641" s="148"/>
      <c r="M641" s="152"/>
      <c r="T641" s="153"/>
      <c r="AT641" s="149" t="s">
        <v>139</v>
      </c>
      <c r="AU641" s="149" t="s">
        <v>90</v>
      </c>
      <c r="AV641" s="12" t="s">
        <v>88</v>
      </c>
      <c r="AW641" s="12" t="s">
        <v>36</v>
      </c>
      <c r="AX641" s="12" t="s">
        <v>80</v>
      </c>
      <c r="AY641" s="149" t="s">
        <v>128</v>
      </c>
    </row>
    <row r="642" spans="2:65" s="12" customFormat="1" ht="11.25">
      <c r="B642" s="148"/>
      <c r="D642" s="144" t="s">
        <v>139</v>
      </c>
      <c r="E642" s="149" t="s">
        <v>1</v>
      </c>
      <c r="F642" s="150" t="s">
        <v>173</v>
      </c>
      <c r="H642" s="149" t="s">
        <v>1</v>
      </c>
      <c r="I642" s="151"/>
      <c r="L642" s="148"/>
      <c r="M642" s="152"/>
      <c r="T642" s="153"/>
      <c r="AT642" s="149" t="s">
        <v>139</v>
      </c>
      <c r="AU642" s="149" t="s">
        <v>90</v>
      </c>
      <c r="AV642" s="12" t="s">
        <v>88</v>
      </c>
      <c r="AW642" s="12" t="s">
        <v>36</v>
      </c>
      <c r="AX642" s="12" t="s">
        <v>80</v>
      </c>
      <c r="AY642" s="149" t="s">
        <v>128</v>
      </c>
    </row>
    <row r="643" spans="2:65" s="13" customFormat="1" ht="11.25">
      <c r="B643" s="154"/>
      <c r="D643" s="144" t="s">
        <v>139</v>
      </c>
      <c r="E643" s="155" t="s">
        <v>1</v>
      </c>
      <c r="F643" s="156" t="s">
        <v>288</v>
      </c>
      <c r="H643" s="157">
        <v>23</v>
      </c>
      <c r="I643" s="158"/>
      <c r="L643" s="154"/>
      <c r="M643" s="159"/>
      <c r="T643" s="160"/>
      <c r="AT643" s="155" t="s">
        <v>139</v>
      </c>
      <c r="AU643" s="155" t="s">
        <v>90</v>
      </c>
      <c r="AV643" s="13" t="s">
        <v>90</v>
      </c>
      <c r="AW643" s="13" t="s">
        <v>36</v>
      </c>
      <c r="AX643" s="13" t="s">
        <v>88</v>
      </c>
      <c r="AY643" s="155" t="s">
        <v>128</v>
      </c>
    </row>
    <row r="644" spans="2:65" s="1" customFormat="1" ht="16.5" customHeight="1">
      <c r="B644" s="31"/>
      <c r="C644" s="131" t="s">
        <v>651</v>
      </c>
      <c r="D644" s="131" t="s">
        <v>130</v>
      </c>
      <c r="E644" s="132" t="s">
        <v>1095</v>
      </c>
      <c r="F644" s="133" t="s">
        <v>1096</v>
      </c>
      <c r="G644" s="134" t="s">
        <v>209</v>
      </c>
      <c r="H644" s="135">
        <v>4</v>
      </c>
      <c r="I644" s="136"/>
      <c r="J644" s="137">
        <f>ROUND(I644*H644,2)</f>
        <v>0</v>
      </c>
      <c r="K644" s="133" t="s">
        <v>134</v>
      </c>
      <c r="L644" s="31"/>
      <c r="M644" s="138" t="s">
        <v>1</v>
      </c>
      <c r="N644" s="139" t="s">
        <v>45</v>
      </c>
      <c r="P644" s="140">
        <f>O644*H644</f>
        <v>0</v>
      </c>
      <c r="Q644" s="140">
        <v>0.04</v>
      </c>
      <c r="R644" s="140">
        <f>Q644*H644</f>
        <v>0.16</v>
      </c>
      <c r="S644" s="140">
        <v>0</v>
      </c>
      <c r="T644" s="141">
        <f>S644*H644</f>
        <v>0</v>
      </c>
      <c r="AR644" s="142" t="s">
        <v>135</v>
      </c>
      <c r="AT644" s="142" t="s">
        <v>130</v>
      </c>
      <c r="AU644" s="142" t="s">
        <v>90</v>
      </c>
      <c r="AY644" s="16" t="s">
        <v>128</v>
      </c>
      <c r="BE644" s="143">
        <f>IF(N644="základní",J644,0)</f>
        <v>0</v>
      </c>
      <c r="BF644" s="143">
        <f>IF(N644="snížená",J644,0)</f>
        <v>0</v>
      </c>
      <c r="BG644" s="143">
        <f>IF(N644="zákl. přenesená",J644,0)</f>
        <v>0</v>
      </c>
      <c r="BH644" s="143">
        <f>IF(N644="sníž. přenesená",J644,0)</f>
        <v>0</v>
      </c>
      <c r="BI644" s="143">
        <f>IF(N644="nulová",J644,0)</f>
        <v>0</v>
      </c>
      <c r="BJ644" s="16" t="s">
        <v>88</v>
      </c>
      <c r="BK644" s="143">
        <f>ROUND(I644*H644,2)</f>
        <v>0</v>
      </c>
      <c r="BL644" s="16" t="s">
        <v>135</v>
      </c>
      <c r="BM644" s="142" t="s">
        <v>1097</v>
      </c>
    </row>
    <row r="645" spans="2:65" s="1" customFormat="1" ht="11.25">
      <c r="B645" s="31"/>
      <c r="D645" s="144" t="s">
        <v>137</v>
      </c>
      <c r="F645" s="145" t="s">
        <v>1096</v>
      </c>
      <c r="I645" s="146"/>
      <c r="L645" s="31"/>
      <c r="M645" s="147"/>
      <c r="T645" s="55"/>
      <c r="AT645" s="16" t="s">
        <v>137</v>
      </c>
      <c r="AU645" s="16" t="s">
        <v>90</v>
      </c>
    </row>
    <row r="646" spans="2:65" s="12" customFormat="1" ht="11.25">
      <c r="B646" s="148"/>
      <c r="D646" s="144" t="s">
        <v>139</v>
      </c>
      <c r="E646" s="149" t="s">
        <v>1</v>
      </c>
      <c r="F646" s="150" t="s">
        <v>916</v>
      </c>
      <c r="H646" s="149" t="s">
        <v>1</v>
      </c>
      <c r="I646" s="151"/>
      <c r="L646" s="148"/>
      <c r="M646" s="152"/>
      <c r="T646" s="153"/>
      <c r="AT646" s="149" t="s">
        <v>139</v>
      </c>
      <c r="AU646" s="149" t="s">
        <v>90</v>
      </c>
      <c r="AV646" s="12" t="s">
        <v>88</v>
      </c>
      <c r="AW646" s="12" t="s">
        <v>36</v>
      </c>
      <c r="AX646" s="12" t="s">
        <v>80</v>
      </c>
      <c r="AY646" s="149" t="s">
        <v>128</v>
      </c>
    </row>
    <row r="647" spans="2:65" s="12" customFormat="1" ht="11.25">
      <c r="B647" s="148"/>
      <c r="D647" s="144" t="s">
        <v>139</v>
      </c>
      <c r="E647" s="149" t="s">
        <v>1</v>
      </c>
      <c r="F647" s="150" t="s">
        <v>817</v>
      </c>
      <c r="H647" s="149" t="s">
        <v>1</v>
      </c>
      <c r="I647" s="151"/>
      <c r="L647" s="148"/>
      <c r="M647" s="152"/>
      <c r="T647" s="153"/>
      <c r="AT647" s="149" t="s">
        <v>139</v>
      </c>
      <c r="AU647" s="149" t="s">
        <v>90</v>
      </c>
      <c r="AV647" s="12" t="s">
        <v>88</v>
      </c>
      <c r="AW647" s="12" t="s">
        <v>36</v>
      </c>
      <c r="AX647" s="12" t="s">
        <v>80</v>
      </c>
      <c r="AY647" s="149" t="s">
        <v>128</v>
      </c>
    </row>
    <row r="648" spans="2:65" s="13" customFormat="1" ht="11.25">
      <c r="B648" s="154"/>
      <c r="D648" s="144" t="s">
        <v>139</v>
      </c>
      <c r="E648" s="155" t="s">
        <v>1</v>
      </c>
      <c r="F648" s="156" t="s">
        <v>135</v>
      </c>
      <c r="H648" s="157">
        <v>4</v>
      </c>
      <c r="I648" s="158"/>
      <c r="L648" s="154"/>
      <c r="M648" s="159"/>
      <c r="T648" s="160"/>
      <c r="AT648" s="155" t="s">
        <v>139</v>
      </c>
      <c r="AU648" s="155" t="s">
        <v>90</v>
      </c>
      <c r="AV648" s="13" t="s">
        <v>90</v>
      </c>
      <c r="AW648" s="13" t="s">
        <v>36</v>
      </c>
      <c r="AX648" s="13" t="s">
        <v>88</v>
      </c>
      <c r="AY648" s="155" t="s">
        <v>128</v>
      </c>
    </row>
    <row r="649" spans="2:65" s="1" customFormat="1" ht="16.5" customHeight="1">
      <c r="B649" s="31"/>
      <c r="C649" s="168" t="s">
        <v>336</v>
      </c>
      <c r="D649" s="168" t="s">
        <v>305</v>
      </c>
      <c r="E649" s="169" t="s">
        <v>1098</v>
      </c>
      <c r="F649" s="170" t="s">
        <v>1099</v>
      </c>
      <c r="G649" s="171" t="s">
        <v>209</v>
      </c>
      <c r="H649" s="172">
        <v>4</v>
      </c>
      <c r="I649" s="173"/>
      <c r="J649" s="174">
        <f>ROUND(I649*H649,2)</f>
        <v>0</v>
      </c>
      <c r="K649" s="170" t="s">
        <v>1</v>
      </c>
      <c r="L649" s="175"/>
      <c r="M649" s="176" t="s">
        <v>1</v>
      </c>
      <c r="N649" s="177" t="s">
        <v>45</v>
      </c>
      <c r="P649" s="140">
        <f>O649*H649</f>
        <v>0</v>
      </c>
      <c r="Q649" s="140">
        <v>9.4999999999999998E-3</v>
      </c>
      <c r="R649" s="140">
        <f>Q649*H649</f>
        <v>3.7999999999999999E-2</v>
      </c>
      <c r="S649" s="140">
        <v>0</v>
      </c>
      <c r="T649" s="141">
        <f>S649*H649</f>
        <v>0</v>
      </c>
      <c r="AR649" s="142" t="s">
        <v>190</v>
      </c>
      <c r="AT649" s="142" t="s">
        <v>305</v>
      </c>
      <c r="AU649" s="142" t="s">
        <v>90</v>
      </c>
      <c r="AY649" s="16" t="s">
        <v>128</v>
      </c>
      <c r="BE649" s="143">
        <f>IF(N649="základní",J649,0)</f>
        <v>0</v>
      </c>
      <c r="BF649" s="143">
        <f>IF(N649="snížená",J649,0)</f>
        <v>0</v>
      </c>
      <c r="BG649" s="143">
        <f>IF(N649="zákl. přenesená",J649,0)</f>
        <v>0</v>
      </c>
      <c r="BH649" s="143">
        <f>IF(N649="sníž. přenesená",J649,0)</f>
        <v>0</v>
      </c>
      <c r="BI649" s="143">
        <f>IF(N649="nulová",J649,0)</f>
        <v>0</v>
      </c>
      <c r="BJ649" s="16" t="s">
        <v>88</v>
      </c>
      <c r="BK649" s="143">
        <f>ROUND(I649*H649,2)</f>
        <v>0</v>
      </c>
      <c r="BL649" s="16" t="s">
        <v>135</v>
      </c>
      <c r="BM649" s="142" t="s">
        <v>1100</v>
      </c>
    </row>
    <row r="650" spans="2:65" s="1" customFormat="1" ht="11.25">
      <c r="B650" s="31"/>
      <c r="D650" s="144" t="s">
        <v>137</v>
      </c>
      <c r="F650" s="145" t="s">
        <v>1101</v>
      </c>
      <c r="I650" s="146"/>
      <c r="L650" s="31"/>
      <c r="M650" s="147"/>
      <c r="T650" s="55"/>
      <c r="AT650" s="16" t="s">
        <v>137</v>
      </c>
      <c r="AU650" s="16" t="s">
        <v>90</v>
      </c>
    </row>
    <row r="651" spans="2:65" s="12" customFormat="1" ht="11.25">
      <c r="B651" s="148"/>
      <c r="D651" s="144" t="s">
        <v>139</v>
      </c>
      <c r="E651" s="149" t="s">
        <v>1</v>
      </c>
      <c r="F651" s="150" t="s">
        <v>916</v>
      </c>
      <c r="H651" s="149" t="s">
        <v>1</v>
      </c>
      <c r="I651" s="151"/>
      <c r="L651" s="148"/>
      <c r="M651" s="152"/>
      <c r="T651" s="153"/>
      <c r="AT651" s="149" t="s">
        <v>139</v>
      </c>
      <c r="AU651" s="149" t="s">
        <v>90</v>
      </c>
      <c r="AV651" s="12" t="s">
        <v>88</v>
      </c>
      <c r="AW651" s="12" t="s">
        <v>36</v>
      </c>
      <c r="AX651" s="12" t="s">
        <v>80</v>
      </c>
      <c r="AY651" s="149" t="s">
        <v>128</v>
      </c>
    </row>
    <row r="652" spans="2:65" s="12" customFormat="1" ht="11.25">
      <c r="B652" s="148"/>
      <c r="D652" s="144" t="s">
        <v>139</v>
      </c>
      <c r="E652" s="149" t="s">
        <v>1</v>
      </c>
      <c r="F652" s="150" t="s">
        <v>817</v>
      </c>
      <c r="H652" s="149" t="s">
        <v>1</v>
      </c>
      <c r="I652" s="151"/>
      <c r="L652" s="148"/>
      <c r="M652" s="152"/>
      <c r="T652" s="153"/>
      <c r="AT652" s="149" t="s">
        <v>139</v>
      </c>
      <c r="AU652" s="149" t="s">
        <v>90</v>
      </c>
      <c r="AV652" s="12" t="s">
        <v>88</v>
      </c>
      <c r="AW652" s="12" t="s">
        <v>36</v>
      </c>
      <c r="AX652" s="12" t="s">
        <v>80</v>
      </c>
      <c r="AY652" s="149" t="s">
        <v>128</v>
      </c>
    </row>
    <row r="653" spans="2:65" s="13" customFormat="1" ht="11.25">
      <c r="B653" s="154"/>
      <c r="D653" s="144" t="s">
        <v>139</v>
      </c>
      <c r="E653" s="155" t="s">
        <v>1</v>
      </c>
      <c r="F653" s="156" t="s">
        <v>135</v>
      </c>
      <c r="H653" s="157">
        <v>4</v>
      </c>
      <c r="I653" s="158"/>
      <c r="L653" s="154"/>
      <c r="M653" s="159"/>
      <c r="T653" s="160"/>
      <c r="AT653" s="155" t="s">
        <v>139</v>
      </c>
      <c r="AU653" s="155" t="s">
        <v>90</v>
      </c>
      <c r="AV653" s="13" t="s">
        <v>90</v>
      </c>
      <c r="AW653" s="13" t="s">
        <v>36</v>
      </c>
      <c r="AX653" s="13" t="s">
        <v>88</v>
      </c>
      <c r="AY653" s="155" t="s">
        <v>128</v>
      </c>
    </row>
    <row r="654" spans="2:65" s="1" customFormat="1" ht="16.5" customHeight="1">
      <c r="B654" s="31"/>
      <c r="C654" s="168" t="s">
        <v>660</v>
      </c>
      <c r="D654" s="168" t="s">
        <v>305</v>
      </c>
      <c r="E654" s="169" t="s">
        <v>1091</v>
      </c>
      <c r="F654" s="170" t="s">
        <v>1092</v>
      </c>
      <c r="G654" s="171" t="s">
        <v>209</v>
      </c>
      <c r="H654" s="172">
        <v>4</v>
      </c>
      <c r="I654" s="173"/>
      <c r="J654" s="174">
        <f>ROUND(I654*H654,2)</f>
        <v>0</v>
      </c>
      <c r="K654" s="170" t="s">
        <v>1</v>
      </c>
      <c r="L654" s="175"/>
      <c r="M654" s="176" t="s">
        <v>1</v>
      </c>
      <c r="N654" s="177" t="s">
        <v>45</v>
      </c>
      <c r="P654" s="140">
        <f>O654*H654</f>
        <v>0</v>
      </c>
      <c r="Q654" s="140">
        <v>6.4999999999999997E-4</v>
      </c>
      <c r="R654" s="140">
        <f>Q654*H654</f>
        <v>2.5999999999999999E-3</v>
      </c>
      <c r="S654" s="140">
        <v>0</v>
      </c>
      <c r="T654" s="141">
        <f>S654*H654</f>
        <v>0</v>
      </c>
      <c r="AR654" s="142" t="s">
        <v>190</v>
      </c>
      <c r="AT654" s="142" t="s">
        <v>305</v>
      </c>
      <c r="AU654" s="142" t="s">
        <v>90</v>
      </c>
      <c r="AY654" s="16" t="s">
        <v>128</v>
      </c>
      <c r="BE654" s="143">
        <f>IF(N654="základní",J654,0)</f>
        <v>0</v>
      </c>
      <c r="BF654" s="143">
        <f>IF(N654="snížená",J654,0)</f>
        <v>0</v>
      </c>
      <c r="BG654" s="143">
        <f>IF(N654="zákl. přenesená",J654,0)</f>
        <v>0</v>
      </c>
      <c r="BH654" s="143">
        <f>IF(N654="sníž. přenesená",J654,0)</f>
        <v>0</v>
      </c>
      <c r="BI654" s="143">
        <f>IF(N654="nulová",J654,0)</f>
        <v>0</v>
      </c>
      <c r="BJ654" s="16" t="s">
        <v>88</v>
      </c>
      <c r="BK654" s="143">
        <f>ROUND(I654*H654,2)</f>
        <v>0</v>
      </c>
      <c r="BL654" s="16" t="s">
        <v>135</v>
      </c>
      <c r="BM654" s="142" t="s">
        <v>1102</v>
      </c>
    </row>
    <row r="655" spans="2:65" s="1" customFormat="1" ht="11.25">
      <c r="B655" s="31"/>
      <c r="D655" s="144" t="s">
        <v>137</v>
      </c>
      <c r="F655" s="145" t="s">
        <v>1094</v>
      </c>
      <c r="I655" s="146"/>
      <c r="L655" s="31"/>
      <c r="M655" s="147"/>
      <c r="T655" s="55"/>
      <c r="AT655" s="16" t="s">
        <v>137</v>
      </c>
      <c r="AU655" s="16" t="s">
        <v>90</v>
      </c>
    </row>
    <row r="656" spans="2:65" s="12" customFormat="1" ht="11.25">
      <c r="B656" s="148"/>
      <c r="D656" s="144" t="s">
        <v>139</v>
      </c>
      <c r="E656" s="149" t="s">
        <v>1</v>
      </c>
      <c r="F656" s="150" t="s">
        <v>916</v>
      </c>
      <c r="H656" s="149" t="s">
        <v>1</v>
      </c>
      <c r="I656" s="151"/>
      <c r="L656" s="148"/>
      <c r="M656" s="152"/>
      <c r="T656" s="153"/>
      <c r="AT656" s="149" t="s">
        <v>139</v>
      </c>
      <c r="AU656" s="149" t="s">
        <v>90</v>
      </c>
      <c r="AV656" s="12" t="s">
        <v>88</v>
      </c>
      <c r="AW656" s="12" t="s">
        <v>36</v>
      </c>
      <c r="AX656" s="12" t="s">
        <v>80</v>
      </c>
      <c r="AY656" s="149" t="s">
        <v>128</v>
      </c>
    </row>
    <row r="657" spans="2:65" s="12" customFormat="1" ht="11.25">
      <c r="B657" s="148"/>
      <c r="D657" s="144" t="s">
        <v>139</v>
      </c>
      <c r="E657" s="149" t="s">
        <v>1</v>
      </c>
      <c r="F657" s="150" t="s">
        <v>817</v>
      </c>
      <c r="H657" s="149" t="s">
        <v>1</v>
      </c>
      <c r="I657" s="151"/>
      <c r="L657" s="148"/>
      <c r="M657" s="152"/>
      <c r="T657" s="153"/>
      <c r="AT657" s="149" t="s">
        <v>139</v>
      </c>
      <c r="AU657" s="149" t="s">
        <v>90</v>
      </c>
      <c r="AV657" s="12" t="s">
        <v>88</v>
      </c>
      <c r="AW657" s="12" t="s">
        <v>36</v>
      </c>
      <c r="AX657" s="12" t="s">
        <v>80</v>
      </c>
      <c r="AY657" s="149" t="s">
        <v>128</v>
      </c>
    </row>
    <row r="658" spans="2:65" s="13" customFormat="1" ht="11.25">
      <c r="B658" s="154"/>
      <c r="D658" s="144" t="s">
        <v>139</v>
      </c>
      <c r="E658" s="155" t="s">
        <v>1</v>
      </c>
      <c r="F658" s="156" t="s">
        <v>135</v>
      </c>
      <c r="H658" s="157">
        <v>4</v>
      </c>
      <c r="I658" s="158"/>
      <c r="L658" s="154"/>
      <c r="M658" s="159"/>
      <c r="T658" s="160"/>
      <c r="AT658" s="155" t="s">
        <v>139</v>
      </c>
      <c r="AU658" s="155" t="s">
        <v>90</v>
      </c>
      <c r="AV658" s="13" t="s">
        <v>90</v>
      </c>
      <c r="AW658" s="13" t="s">
        <v>36</v>
      </c>
      <c r="AX658" s="13" t="s">
        <v>88</v>
      </c>
      <c r="AY658" s="155" t="s">
        <v>128</v>
      </c>
    </row>
    <row r="659" spans="2:65" s="1" customFormat="1" ht="16.5" customHeight="1">
      <c r="B659" s="31"/>
      <c r="C659" s="131" t="s">
        <v>665</v>
      </c>
      <c r="D659" s="131" t="s">
        <v>130</v>
      </c>
      <c r="E659" s="132" t="s">
        <v>1103</v>
      </c>
      <c r="F659" s="133" t="s">
        <v>1104</v>
      </c>
      <c r="G659" s="134" t="s">
        <v>209</v>
      </c>
      <c r="H659" s="135">
        <v>1</v>
      </c>
      <c r="I659" s="136"/>
      <c r="J659" s="137">
        <f>ROUND(I659*H659,2)</f>
        <v>0</v>
      </c>
      <c r="K659" s="133" t="s">
        <v>134</v>
      </c>
      <c r="L659" s="31"/>
      <c r="M659" s="138" t="s">
        <v>1</v>
      </c>
      <c r="N659" s="139" t="s">
        <v>45</v>
      </c>
      <c r="P659" s="140">
        <f>O659*H659</f>
        <v>0</v>
      </c>
      <c r="Q659" s="140">
        <v>0.05</v>
      </c>
      <c r="R659" s="140">
        <f>Q659*H659</f>
        <v>0.05</v>
      </c>
      <c r="S659" s="140">
        <v>0</v>
      </c>
      <c r="T659" s="141">
        <f>S659*H659</f>
        <v>0</v>
      </c>
      <c r="AR659" s="142" t="s">
        <v>135</v>
      </c>
      <c r="AT659" s="142" t="s">
        <v>130</v>
      </c>
      <c r="AU659" s="142" t="s">
        <v>90</v>
      </c>
      <c r="AY659" s="16" t="s">
        <v>128</v>
      </c>
      <c r="BE659" s="143">
        <f>IF(N659="základní",J659,0)</f>
        <v>0</v>
      </c>
      <c r="BF659" s="143">
        <f>IF(N659="snížená",J659,0)</f>
        <v>0</v>
      </c>
      <c r="BG659" s="143">
        <f>IF(N659="zákl. přenesená",J659,0)</f>
        <v>0</v>
      </c>
      <c r="BH659" s="143">
        <f>IF(N659="sníž. přenesená",J659,0)</f>
        <v>0</v>
      </c>
      <c r="BI659" s="143">
        <f>IF(N659="nulová",J659,0)</f>
        <v>0</v>
      </c>
      <c r="BJ659" s="16" t="s">
        <v>88</v>
      </c>
      <c r="BK659" s="143">
        <f>ROUND(I659*H659,2)</f>
        <v>0</v>
      </c>
      <c r="BL659" s="16" t="s">
        <v>135</v>
      </c>
      <c r="BM659" s="142" t="s">
        <v>1105</v>
      </c>
    </row>
    <row r="660" spans="2:65" s="1" customFormat="1" ht="11.25">
      <c r="B660" s="31"/>
      <c r="D660" s="144" t="s">
        <v>137</v>
      </c>
      <c r="F660" s="145" t="s">
        <v>1104</v>
      </c>
      <c r="I660" s="146"/>
      <c r="L660" s="31"/>
      <c r="M660" s="147"/>
      <c r="T660" s="55"/>
      <c r="AT660" s="16" t="s">
        <v>137</v>
      </c>
      <c r="AU660" s="16" t="s">
        <v>90</v>
      </c>
    </row>
    <row r="661" spans="2:65" s="12" customFormat="1" ht="11.25">
      <c r="B661" s="148"/>
      <c r="D661" s="144" t="s">
        <v>139</v>
      </c>
      <c r="E661" s="149" t="s">
        <v>1</v>
      </c>
      <c r="F661" s="150" t="s">
        <v>916</v>
      </c>
      <c r="H661" s="149" t="s">
        <v>1</v>
      </c>
      <c r="I661" s="151"/>
      <c r="L661" s="148"/>
      <c r="M661" s="152"/>
      <c r="T661" s="153"/>
      <c r="AT661" s="149" t="s">
        <v>139</v>
      </c>
      <c r="AU661" s="149" t="s">
        <v>90</v>
      </c>
      <c r="AV661" s="12" t="s">
        <v>88</v>
      </c>
      <c r="AW661" s="12" t="s">
        <v>36</v>
      </c>
      <c r="AX661" s="12" t="s">
        <v>80</v>
      </c>
      <c r="AY661" s="149" t="s">
        <v>128</v>
      </c>
    </row>
    <row r="662" spans="2:65" s="12" customFormat="1" ht="11.25">
      <c r="B662" s="148"/>
      <c r="D662" s="144" t="s">
        <v>139</v>
      </c>
      <c r="E662" s="149" t="s">
        <v>1</v>
      </c>
      <c r="F662" s="150" t="s">
        <v>817</v>
      </c>
      <c r="H662" s="149" t="s">
        <v>1</v>
      </c>
      <c r="I662" s="151"/>
      <c r="L662" s="148"/>
      <c r="M662" s="152"/>
      <c r="T662" s="153"/>
      <c r="AT662" s="149" t="s">
        <v>139</v>
      </c>
      <c r="AU662" s="149" t="s">
        <v>90</v>
      </c>
      <c r="AV662" s="12" t="s">
        <v>88</v>
      </c>
      <c r="AW662" s="12" t="s">
        <v>36</v>
      </c>
      <c r="AX662" s="12" t="s">
        <v>80</v>
      </c>
      <c r="AY662" s="149" t="s">
        <v>128</v>
      </c>
    </row>
    <row r="663" spans="2:65" s="13" customFormat="1" ht="11.25">
      <c r="B663" s="154"/>
      <c r="D663" s="144" t="s">
        <v>139</v>
      </c>
      <c r="E663" s="155" t="s">
        <v>1</v>
      </c>
      <c r="F663" s="156" t="s">
        <v>88</v>
      </c>
      <c r="H663" s="157">
        <v>1</v>
      </c>
      <c r="I663" s="158"/>
      <c r="L663" s="154"/>
      <c r="M663" s="159"/>
      <c r="T663" s="160"/>
      <c r="AT663" s="155" t="s">
        <v>139</v>
      </c>
      <c r="AU663" s="155" t="s">
        <v>90</v>
      </c>
      <c r="AV663" s="13" t="s">
        <v>90</v>
      </c>
      <c r="AW663" s="13" t="s">
        <v>36</v>
      </c>
      <c r="AX663" s="13" t="s">
        <v>88</v>
      </c>
      <c r="AY663" s="155" t="s">
        <v>128</v>
      </c>
    </row>
    <row r="664" spans="2:65" s="1" customFormat="1" ht="24.2" customHeight="1">
      <c r="B664" s="31"/>
      <c r="C664" s="168" t="s">
        <v>669</v>
      </c>
      <c r="D664" s="168" t="s">
        <v>305</v>
      </c>
      <c r="E664" s="169" t="s">
        <v>1106</v>
      </c>
      <c r="F664" s="170" t="s">
        <v>1107</v>
      </c>
      <c r="G664" s="171" t="s">
        <v>209</v>
      </c>
      <c r="H664" s="172">
        <v>1</v>
      </c>
      <c r="I664" s="173"/>
      <c r="J664" s="174">
        <f>ROUND(I664*H664,2)</f>
        <v>0</v>
      </c>
      <c r="K664" s="170" t="s">
        <v>1</v>
      </c>
      <c r="L664" s="175"/>
      <c r="M664" s="176" t="s">
        <v>1</v>
      </c>
      <c r="N664" s="177" t="s">
        <v>45</v>
      </c>
      <c r="P664" s="140">
        <f>O664*H664</f>
        <v>0</v>
      </c>
      <c r="Q664" s="140">
        <v>3.2199999999999999E-2</v>
      </c>
      <c r="R664" s="140">
        <f>Q664*H664</f>
        <v>3.2199999999999999E-2</v>
      </c>
      <c r="S664" s="140">
        <v>0</v>
      </c>
      <c r="T664" s="141">
        <f>S664*H664</f>
        <v>0</v>
      </c>
      <c r="AR664" s="142" t="s">
        <v>190</v>
      </c>
      <c r="AT664" s="142" t="s">
        <v>305</v>
      </c>
      <c r="AU664" s="142" t="s">
        <v>90</v>
      </c>
      <c r="AY664" s="16" t="s">
        <v>128</v>
      </c>
      <c r="BE664" s="143">
        <f>IF(N664="základní",J664,0)</f>
        <v>0</v>
      </c>
      <c r="BF664" s="143">
        <f>IF(N664="snížená",J664,0)</f>
        <v>0</v>
      </c>
      <c r="BG664" s="143">
        <f>IF(N664="zákl. přenesená",J664,0)</f>
        <v>0</v>
      </c>
      <c r="BH664" s="143">
        <f>IF(N664="sníž. přenesená",J664,0)</f>
        <v>0</v>
      </c>
      <c r="BI664" s="143">
        <f>IF(N664="nulová",J664,0)</f>
        <v>0</v>
      </c>
      <c r="BJ664" s="16" t="s">
        <v>88</v>
      </c>
      <c r="BK664" s="143">
        <f>ROUND(I664*H664,2)</f>
        <v>0</v>
      </c>
      <c r="BL664" s="16" t="s">
        <v>135</v>
      </c>
      <c r="BM664" s="142" t="s">
        <v>1108</v>
      </c>
    </row>
    <row r="665" spans="2:65" s="1" customFormat="1" ht="11.25">
      <c r="B665" s="31"/>
      <c r="D665" s="144" t="s">
        <v>137</v>
      </c>
      <c r="F665" s="145" t="s">
        <v>1107</v>
      </c>
      <c r="I665" s="146"/>
      <c r="L665" s="31"/>
      <c r="M665" s="147"/>
      <c r="T665" s="55"/>
      <c r="AT665" s="16" t="s">
        <v>137</v>
      </c>
      <c r="AU665" s="16" t="s">
        <v>90</v>
      </c>
    </row>
    <row r="666" spans="2:65" s="12" customFormat="1" ht="11.25">
      <c r="B666" s="148"/>
      <c r="D666" s="144" t="s">
        <v>139</v>
      </c>
      <c r="E666" s="149" t="s">
        <v>1</v>
      </c>
      <c r="F666" s="150" t="s">
        <v>916</v>
      </c>
      <c r="H666" s="149" t="s">
        <v>1</v>
      </c>
      <c r="I666" s="151"/>
      <c r="L666" s="148"/>
      <c r="M666" s="152"/>
      <c r="T666" s="153"/>
      <c r="AT666" s="149" t="s">
        <v>139</v>
      </c>
      <c r="AU666" s="149" t="s">
        <v>90</v>
      </c>
      <c r="AV666" s="12" t="s">
        <v>88</v>
      </c>
      <c r="AW666" s="12" t="s">
        <v>36</v>
      </c>
      <c r="AX666" s="12" t="s">
        <v>80</v>
      </c>
      <c r="AY666" s="149" t="s">
        <v>128</v>
      </c>
    </row>
    <row r="667" spans="2:65" s="12" customFormat="1" ht="11.25">
      <c r="B667" s="148"/>
      <c r="D667" s="144" t="s">
        <v>139</v>
      </c>
      <c r="E667" s="149" t="s">
        <v>1</v>
      </c>
      <c r="F667" s="150" t="s">
        <v>817</v>
      </c>
      <c r="H667" s="149" t="s">
        <v>1</v>
      </c>
      <c r="I667" s="151"/>
      <c r="L667" s="148"/>
      <c r="M667" s="152"/>
      <c r="T667" s="153"/>
      <c r="AT667" s="149" t="s">
        <v>139</v>
      </c>
      <c r="AU667" s="149" t="s">
        <v>90</v>
      </c>
      <c r="AV667" s="12" t="s">
        <v>88</v>
      </c>
      <c r="AW667" s="12" t="s">
        <v>36</v>
      </c>
      <c r="AX667" s="12" t="s">
        <v>80</v>
      </c>
      <c r="AY667" s="149" t="s">
        <v>128</v>
      </c>
    </row>
    <row r="668" spans="2:65" s="13" customFormat="1" ht="11.25">
      <c r="B668" s="154"/>
      <c r="D668" s="144" t="s">
        <v>139</v>
      </c>
      <c r="E668" s="155" t="s">
        <v>1</v>
      </c>
      <c r="F668" s="156" t="s">
        <v>88</v>
      </c>
      <c r="H668" s="157">
        <v>1</v>
      </c>
      <c r="I668" s="158"/>
      <c r="L668" s="154"/>
      <c r="M668" s="159"/>
      <c r="T668" s="160"/>
      <c r="AT668" s="155" t="s">
        <v>139</v>
      </c>
      <c r="AU668" s="155" t="s">
        <v>90</v>
      </c>
      <c r="AV668" s="13" t="s">
        <v>90</v>
      </c>
      <c r="AW668" s="13" t="s">
        <v>36</v>
      </c>
      <c r="AX668" s="13" t="s">
        <v>88</v>
      </c>
      <c r="AY668" s="155" t="s">
        <v>128</v>
      </c>
    </row>
    <row r="669" spans="2:65" s="1" customFormat="1" ht="16.5" customHeight="1">
      <c r="B669" s="31"/>
      <c r="C669" s="168" t="s">
        <v>676</v>
      </c>
      <c r="D669" s="168" t="s">
        <v>305</v>
      </c>
      <c r="E669" s="169" t="s">
        <v>1109</v>
      </c>
      <c r="F669" s="170" t="s">
        <v>1110</v>
      </c>
      <c r="G669" s="171" t="s">
        <v>209</v>
      </c>
      <c r="H669" s="172">
        <v>1</v>
      </c>
      <c r="I669" s="173"/>
      <c r="J669" s="174">
        <f>ROUND(I669*H669,2)</f>
        <v>0</v>
      </c>
      <c r="K669" s="170" t="s">
        <v>1</v>
      </c>
      <c r="L669" s="175"/>
      <c r="M669" s="176" t="s">
        <v>1</v>
      </c>
      <c r="N669" s="177" t="s">
        <v>45</v>
      </c>
      <c r="P669" s="140">
        <f>O669*H669</f>
        <v>0</v>
      </c>
      <c r="Q669" s="140">
        <v>1E-3</v>
      </c>
      <c r="R669" s="140">
        <f>Q669*H669</f>
        <v>1E-3</v>
      </c>
      <c r="S669" s="140">
        <v>0</v>
      </c>
      <c r="T669" s="141">
        <f>S669*H669</f>
        <v>0</v>
      </c>
      <c r="AR669" s="142" t="s">
        <v>190</v>
      </c>
      <c r="AT669" s="142" t="s">
        <v>305</v>
      </c>
      <c r="AU669" s="142" t="s">
        <v>90</v>
      </c>
      <c r="AY669" s="16" t="s">
        <v>128</v>
      </c>
      <c r="BE669" s="143">
        <f>IF(N669="základní",J669,0)</f>
        <v>0</v>
      </c>
      <c r="BF669" s="143">
        <f>IF(N669="snížená",J669,0)</f>
        <v>0</v>
      </c>
      <c r="BG669" s="143">
        <f>IF(N669="zákl. přenesená",J669,0)</f>
        <v>0</v>
      </c>
      <c r="BH669" s="143">
        <f>IF(N669="sníž. přenesená",J669,0)</f>
        <v>0</v>
      </c>
      <c r="BI669" s="143">
        <f>IF(N669="nulová",J669,0)</f>
        <v>0</v>
      </c>
      <c r="BJ669" s="16" t="s">
        <v>88</v>
      </c>
      <c r="BK669" s="143">
        <f>ROUND(I669*H669,2)</f>
        <v>0</v>
      </c>
      <c r="BL669" s="16" t="s">
        <v>135</v>
      </c>
      <c r="BM669" s="142" t="s">
        <v>1111</v>
      </c>
    </row>
    <row r="670" spans="2:65" s="1" customFormat="1" ht="11.25">
      <c r="B670" s="31"/>
      <c r="D670" s="144" t="s">
        <v>137</v>
      </c>
      <c r="F670" s="145" t="s">
        <v>1112</v>
      </c>
      <c r="I670" s="146"/>
      <c r="L670" s="31"/>
      <c r="M670" s="147"/>
      <c r="T670" s="55"/>
      <c r="AT670" s="16" t="s">
        <v>137</v>
      </c>
      <c r="AU670" s="16" t="s">
        <v>90</v>
      </c>
    </row>
    <row r="671" spans="2:65" s="12" customFormat="1" ht="11.25">
      <c r="B671" s="148"/>
      <c r="D671" s="144" t="s">
        <v>139</v>
      </c>
      <c r="E671" s="149" t="s">
        <v>1</v>
      </c>
      <c r="F671" s="150" t="s">
        <v>916</v>
      </c>
      <c r="H671" s="149" t="s">
        <v>1</v>
      </c>
      <c r="I671" s="151"/>
      <c r="L671" s="148"/>
      <c r="M671" s="152"/>
      <c r="T671" s="153"/>
      <c r="AT671" s="149" t="s">
        <v>139</v>
      </c>
      <c r="AU671" s="149" t="s">
        <v>90</v>
      </c>
      <c r="AV671" s="12" t="s">
        <v>88</v>
      </c>
      <c r="AW671" s="12" t="s">
        <v>36</v>
      </c>
      <c r="AX671" s="12" t="s">
        <v>80</v>
      </c>
      <c r="AY671" s="149" t="s">
        <v>128</v>
      </c>
    </row>
    <row r="672" spans="2:65" s="12" customFormat="1" ht="11.25">
      <c r="B672" s="148"/>
      <c r="D672" s="144" t="s">
        <v>139</v>
      </c>
      <c r="E672" s="149" t="s">
        <v>1</v>
      </c>
      <c r="F672" s="150" t="s">
        <v>817</v>
      </c>
      <c r="H672" s="149" t="s">
        <v>1</v>
      </c>
      <c r="I672" s="151"/>
      <c r="L672" s="148"/>
      <c r="M672" s="152"/>
      <c r="T672" s="153"/>
      <c r="AT672" s="149" t="s">
        <v>139</v>
      </c>
      <c r="AU672" s="149" t="s">
        <v>90</v>
      </c>
      <c r="AV672" s="12" t="s">
        <v>88</v>
      </c>
      <c r="AW672" s="12" t="s">
        <v>36</v>
      </c>
      <c r="AX672" s="12" t="s">
        <v>80</v>
      </c>
      <c r="AY672" s="149" t="s">
        <v>128</v>
      </c>
    </row>
    <row r="673" spans="2:65" s="13" customFormat="1" ht="11.25">
      <c r="B673" s="154"/>
      <c r="D673" s="144" t="s">
        <v>139</v>
      </c>
      <c r="E673" s="155" t="s">
        <v>1</v>
      </c>
      <c r="F673" s="156" t="s">
        <v>88</v>
      </c>
      <c r="H673" s="157">
        <v>1</v>
      </c>
      <c r="I673" s="158"/>
      <c r="L673" s="154"/>
      <c r="M673" s="159"/>
      <c r="T673" s="160"/>
      <c r="AT673" s="155" t="s">
        <v>139</v>
      </c>
      <c r="AU673" s="155" t="s">
        <v>90</v>
      </c>
      <c r="AV673" s="13" t="s">
        <v>90</v>
      </c>
      <c r="AW673" s="13" t="s">
        <v>36</v>
      </c>
      <c r="AX673" s="13" t="s">
        <v>88</v>
      </c>
      <c r="AY673" s="155" t="s">
        <v>128</v>
      </c>
    </row>
    <row r="674" spans="2:65" s="1" customFormat="1" ht="16.5" customHeight="1">
      <c r="B674" s="31"/>
      <c r="C674" s="131" t="s">
        <v>681</v>
      </c>
      <c r="D674" s="131" t="s">
        <v>130</v>
      </c>
      <c r="E674" s="132" t="s">
        <v>1113</v>
      </c>
      <c r="F674" s="133" t="s">
        <v>1114</v>
      </c>
      <c r="G674" s="134" t="s">
        <v>209</v>
      </c>
      <c r="H674" s="135">
        <v>26</v>
      </c>
      <c r="I674" s="136"/>
      <c r="J674" s="137">
        <f>ROUND(I674*H674,2)</f>
        <v>0</v>
      </c>
      <c r="K674" s="133" t="s">
        <v>134</v>
      </c>
      <c r="L674" s="31"/>
      <c r="M674" s="138" t="s">
        <v>1</v>
      </c>
      <c r="N674" s="139" t="s">
        <v>45</v>
      </c>
      <c r="P674" s="140">
        <f>O674*H674</f>
        <v>0</v>
      </c>
      <c r="Q674" s="140">
        <v>3.1E-4</v>
      </c>
      <c r="R674" s="140">
        <f>Q674*H674</f>
        <v>8.0599999999999995E-3</v>
      </c>
      <c r="S674" s="140">
        <v>0</v>
      </c>
      <c r="T674" s="141">
        <f>S674*H674</f>
        <v>0</v>
      </c>
      <c r="AR674" s="142" t="s">
        <v>135</v>
      </c>
      <c r="AT674" s="142" t="s">
        <v>130</v>
      </c>
      <c r="AU674" s="142" t="s">
        <v>90</v>
      </c>
      <c r="AY674" s="16" t="s">
        <v>128</v>
      </c>
      <c r="BE674" s="143">
        <f>IF(N674="základní",J674,0)</f>
        <v>0</v>
      </c>
      <c r="BF674" s="143">
        <f>IF(N674="snížená",J674,0)</f>
        <v>0</v>
      </c>
      <c r="BG674" s="143">
        <f>IF(N674="zákl. přenesená",J674,0)</f>
        <v>0</v>
      </c>
      <c r="BH674" s="143">
        <f>IF(N674="sníž. přenesená",J674,0)</f>
        <v>0</v>
      </c>
      <c r="BI674" s="143">
        <f>IF(N674="nulová",J674,0)</f>
        <v>0</v>
      </c>
      <c r="BJ674" s="16" t="s">
        <v>88</v>
      </c>
      <c r="BK674" s="143">
        <f>ROUND(I674*H674,2)</f>
        <v>0</v>
      </c>
      <c r="BL674" s="16" t="s">
        <v>135</v>
      </c>
      <c r="BM674" s="142" t="s">
        <v>1115</v>
      </c>
    </row>
    <row r="675" spans="2:65" s="1" customFormat="1" ht="11.25">
      <c r="B675" s="31"/>
      <c r="D675" s="144" t="s">
        <v>137</v>
      </c>
      <c r="F675" s="145" t="s">
        <v>1116</v>
      </c>
      <c r="I675" s="146"/>
      <c r="L675" s="31"/>
      <c r="M675" s="147"/>
      <c r="T675" s="55"/>
      <c r="AT675" s="16" t="s">
        <v>137</v>
      </c>
      <c r="AU675" s="16" t="s">
        <v>90</v>
      </c>
    </row>
    <row r="676" spans="2:65" s="12" customFormat="1" ht="11.25">
      <c r="B676" s="148"/>
      <c r="D676" s="144" t="s">
        <v>139</v>
      </c>
      <c r="E676" s="149" t="s">
        <v>1</v>
      </c>
      <c r="F676" s="150" t="s">
        <v>1117</v>
      </c>
      <c r="H676" s="149" t="s">
        <v>1</v>
      </c>
      <c r="I676" s="151"/>
      <c r="L676" s="148"/>
      <c r="M676" s="152"/>
      <c r="T676" s="153"/>
      <c r="AT676" s="149" t="s">
        <v>139</v>
      </c>
      <c r="AU676" s="149" t="s">
        <v>90</v>
      </c>
      <c r="AV676" s="12" t="s">
        <v>88</v>
      </c>
      <c r="AW676" s="12" t="s">
        <v>36</v>
      </c>
      <c r="AX676" s="12" t="s">
        <v>80</v>
      </c>
      <c r="AY676" s="149" t="s">
        <v>128</v>
      </c>
    </row>
    <row r="677" spans="2:65" s="12" customFormat="1" ht="11.25">
      <c r="B677" s="148"/>
      <c r="D677" s="144" t="s">
        <v>139</v>
      </c>
      <c r="E677" s="149" t="s">
        <v>1</v>
      </c>
      <c r="F677" s="150" t="s">
        <v>817</v>
      </c>
      <c r="H677" s="149" t="s">
        <v>1</v>
      </c>
      <c r="I677" s="151"/>
      <c r="L677" s="148"/>
      <c r="M677" s="152"/>
      <c r="T677" s="153"/>
      <c r="AT677" s="149" t="s">
        <v>139</v>
      </c>
      <c r="AU677" s="149" t="s">
        <v>90</v>
      </c>
      <c r="AV677" s="12" t="s">
        <v>88</v>
      </c>
      <c r="AW677" s="12" t="s">
        <v>36</v>
      </c>
      <c r="AX677" s="12" t="s">
        <v>80</v>
      </c>
      <c r="AY677" s="149" t="s">
        <v>128</v>
      </c>
    </row>
    <row r="678" spans="2:65" s="13" customFormat="1" ht="11.25">
      <c r="B678" s="154"/>
      <c r="D678" s="144" t="s">
        <v>139</v>
      </c>
      <c r="E678" s="155" t="s">
        <v>1</v>
      </c>
      <c r="F678" s="156" t="s">
        <v>154</v>
      </c>
      <c r="H678" s="157">
        <v>3</v>
      </c>
      <c r="I678" s="158"/>
      <c r="L678" s="154"/>
      <c r="M678" s="159"/>
      <c r="T678" s="160"/>
      <c r="AT678" s="155" t="s">
        <v>139</v>
      </c>
      <c r="AU678" s="155" t="s">
        <v>90</v>
      </c>
      <c r="AV678" s="13" t="s">
        <v>90</v>
      </c>
      <c r="AW678" s="13" t="s">
        <v>36</v>
      </c>
      <c r="AX678" s="13" t="s">
        <v>80</v>
      </c>
      <c r="AY678" s="155" t="s">
        <v>128</v>
      </c>
    </row>
    <row r="679" spans="2:65" s="12" customFormat="1" ht="11.25">
      <c r="B679" s="148"/>
      <c r="D679" s="144" t="s">
        <v>139</v>
      </c>
      <c r="E679" s="149" t="s">
        <v>1</v>
      </c>
      <c r="F679" s="150" t="s">
        <v>787</v>
      </c>
      <c r="H679" s="149" t="s">
        <v>1</v>
      </c>
      <c r="I679" s="151"/>
      <c r="L679" s="148"/>
      <c r="M679" s="152"/>
      <c r="T679" s="153"/>
      <c r="AT679" s="149" t="s">
        <v>139</v>
      </c>
      <c r="AU679" s="149" t="s">
        <v>90</v>
      </c>
      <c r="AV679" s="12" t="s">
        <v>88</v>
      </c>
      <c r="AW679" s="12" t="s">
        <v>36</v>
      </c>
      <c r="AX679" s="12" t="s">
        <v>80</v>
      </c>
      <c r="AY679" s="149" t="s">
        <v>128</v>
      </c>
    </row>
    <row r="680" spans="2:65" s="13" customFormat="1" ht="11.25">
      <c r="B680" s="154"/>
      <c r="D680" s="144" t="s">
        <v>139</v>
      </c>
      <c r="E680" s="155" t="s">
        <v>1</v>
      </c>
      <c r="F680" s="156" t="s">
        <v>288</v>
      </c>
      <c r="H680" s="157">
        <v>23</v>
      </c>
      <c r="I680" s="158"/>
      <c r="L680" s="154"/>
      <c r="M680" s="159"/>
      <c r="T680" s="160"/>
      <c r="AT680" s="155" t="s">
        <v>139</v>
      </c>
      <c r="AU680" s="155" t="s">
        <v>90</v>
      </c>
      <c r="AV680" s="13" t="s">
        <v>90</v>
      </c>
      <c r="AW680" s="13" t="s">
        <v>36</v>
      </c>
      <c r="AX680" s="13" t="s">
        <v>80</v>
      </c>
      <c r="AY680" s="155" t="s">
        <v>128</v>
      </c>
    </row>
    <row r="681" spans="2:65" s="14" customFormat="1" ht="11.25">
      <c r="B681" s="161"/>
      <c r="D681" s="144" t="s">
        <v>139</v>
      </c>
      <c r="E681" s="162" t="s">
        <v>1</v>
      </c>
      <c r="F681" s="163" t="s">
        <v>149</v>
      </c>
      <c r="H681" s="164">
        <v>26</v>
      </c>
      <c r="I681" s="165"/>
      <c r="L681" s="161"/>
      <c r="M681" s="166"/>
      <c r="T681" s="167"/>
      <c r="AT681" s="162" t="s">
        <v>139</v>
      </c>
      <c r="AU681" s="162" t="s">
        <v>90</v>
      </c>
      <c r="AV681" s="14" t="s">
        <v>135</v>
      </c>
      <c r="AW681" s="14" t="s">
        <v>36</v>
      </c>
      <c r="AX681" s="14" t="s">
        <v>88</v>
      </c>
      <c r="AY681" s="162" t="s">
        <v>128</v>
      </c>
    </row>
    <row r="682" spans="2:65" s="1" customFormat="1" ht="16.5" customHeight="1">
      <c r="B682" s="31"/>
      <c r="C682" s="168" t="s">
        <v>686</v>
      </c>
      <c r="D682" s="168" t="s">
        <v>305</v>
      </c>
      <c r="E682" s="169" t="s">
        <v>1118</v>
      </c>
      <c r="F682" s="170" t="s">
        <v>1119</v>
      </c>
      <c r="G682" s="171" t="s">
        <v>209</v>
      </c>
      <c r="H682" s="172">
        <v>26</v>
      </c>
      <c r="I682" s="173"/>
      <c r="J682" s="174">
        <f>ROUND(I682*H682,2)</f>
        <v>0</v>
      </c>
      <c r="K682" s="170" t="s">
        <v>134</v>
      </c>
      <c r="L682" s="175"/>
      <c r="M682" s="176" t="s">
        <v>1</v>
      </c>
      <c r="N682" s="177" t="s">
        <v>45</v>
      </c>
      <c r="P682" s="140">
        <f>O682*H682</f>
        <v>0</v>
      </c>
      <c r="Q682" s="140">
        <v>1E-4</v>
      </c>
      <c r="R682" s="140">
        <f>Q682*H682</f>
        <v>2.6000000000000003E-3</v>
      </c>
      <c r="S682" s="140">
        <v>0</v>
      </c>
      <c r="T682" s="141">
        <f>S682*H682</f>
        <v>0</v>
      </c>
      <c r="AR682" s="142" t="s">
        <v>190</v>
      </c>
      <c r="AT682" s="142" t="s">
        <v>305</v>
      </c>
      <c r="AU682" s="142" t="s">
        <v>90</v>
      </c>
      <c r="AY682" s="16" t="s">
        <v>128</v>
      </c>
      <c r="BE682" s="143">
        <f>IF(N682="základní",J682,0)</f>
        <v>0</v>
      </c>
      <c r="BF682" s="143">
        <f>IF(N682="snížená",J682,0)</f>
        <v>0</v>
      </c>
      <c r="BG682" s="143">
        <f>IF(N682="zákl. přenesená",J682,0)</f>
        <v>0</v>
      </c>
      <c r="BH682" s="143">
        <f>IF(N682="sníž. přenesená",J682,0)</f>
        <v>0</v>
      </c>
      <c r="BI682" s="143">
        <f>IF(N682="nulová",J682,0)</f>
        <v>0</v>
      </c>
      <c r="BJ682" s="16" t="s">
        <v>88</v>
      </c>
      <c r="BK682" s="143">
        <f>ROUND(I682*H682,2)</f>
        <v>0</v>
      </c>
      <c r="BL682" s="16" t="s">
        <v>135</v>
      </c>
      <c r="BM682" s="142" t="s">
        <v>1120</v>
      </c>
    </row>
    <row r="683" spans="2:65" s="1" customFormat="1" ht="19.5">
      <c r="B683" s="31"/>
      <c r="D683" s="144" t="s">
        <v>137</v>
      </c>
      <c r="F683" s="145" t="s">
        <v>1121</v>
      </c>
      <c r="I683" s="146"/>
      <c r="L683" s="31"/>
      <c r="M683" s="147"/>
      <c r="T683" s="55"/>
      <c r="AT683" s="16" t="s">
        <v>137</v>
      </c>
      <c r="AU683" s="16" t="s">
        <v>90</v>
      </c>
    </row>
    <row r="684" spans="2:65" s="12" customFormat="1" ht="11.25">
      <c r="B684" s="148"/>
      <c r="D684" s="144" t="s">
        <v>139</v>
      </c>
      <c r="E684" s="149" t="s">
        <v>1</v>
      </c>
      <c r="F684" s="150" t="s">
        <v>1117</v>
      </c>
      <c r="H684" s="149" t="s">
        <v>1</v>
      </c>
      <c r="I684" s="151"/>
      <c r="L684" s="148"/>
      <c r="M684" s="152"/>
      <c r="T684" s="153"/>
      <c r="AT684" s="149" t="s">
        <v>139</v>
      </c>
      <c r="AU684" s="149" t="s">
        <v>90</v>
      </c>
      <c r="AV684" s="12" t="s">
        <v>88</v>
      </c>
      <c r="AW684" s="12" t="s">
        <v>36</v>
      </c>
      <c r="AX684" s="12" t="s">
        <v>80</v>
      </c>
      <c r="AY684" s="149" t="s">
        <v>128</v>
      </c>
    </row>
    <row r="685" spans="2:65" s="12" customFormat="1" ht="11.25">
      <c r="B685" s="148"/>
      <c r="D685" s="144" t="s">
        <v>139</v>
      </c>
      <c r="E685" s="149" t="s">
        <v>1</v>
      </c>
      <c r="F685" s="150" t="s">
        <v>817</v>
      </c>
      <c r="H685" s="149" t="s">
        <v>1</v>
      </c>
      <c r="I685" s="151"/>
      <c r="L685" s="148"/>
      <c r="M685" s="152"/>
      <c r="T685" s="153"/>
      <c r="AT685" s="149" t="s">
        <v>139</v>
      </c>
      <c r="AU685" s="149" t="s">
        <v>90</v>
      </c>
      <c r="AV685" s="12" t="s">
        <v>88</v>
      </c>
      <c r="AW685" s="12" t="s">
        <v>36</v>
      </c>
      <c r="AX685" s="12" t="s">
        <v>80</v>
      </c>
      <c r="AY685" s="149" t="s">
        <v>128</v>
      </c>
    </row>
    <row r="686" spans="2:65" s="13" customFormat="1" ht="11.25">
      <c r="B686" s="154"/>
      <c r="D686" s="144" t="s">
        <v>139</v>
      </c>
      <c r="E686" s="155" t="s">
        <v>1</v>
      </c>
      <c r="F686" s="156" t="s">
        <v>154</v>
      </c>
      <c r="H686" s="157">
        <v>3</v>
      </c>
      <c r="I686" s="158"/>
      <c r="L686" s="154"/>
      <c r="M686" s="159"/>
      <c r="T686" s="160"/>
      <c r="AT686" s="155" t="s">
        <v>139</v>
      </c>
      <c r="AU686" s="155" t="s">
        <v>90</v>
      </c>
      <c r="AV686" s="13" t="s">
        <v>90</v>
      </c>
      <c r="AW686" s="13" t="s">
        <v>36</v>
      </c>
      <c r="AX686" s="13" t="s">
        <v>80</v>
      </c>
      <c r="AY686" s="155" t="s">
        <v>128</v>
      </c>
    </row>
    <row r="687" spans="2:65" s="12" customFormat="1" ht="11.25">
      <c r="B687" s="148"/>
      <c r="D687" s="144" t="s">
        <v>139</v>
      </c>
      <c r="E687" s="149" t="s">
        <v>1</v>
      </c>
      <c r="F687" s="150" t="s">
        <v>787</v>
      </c>
      <c r="H687" s="149" t="s">
        <v>1</v>
      </c>
      <c r="I687" s="151"/>
      <c r="L687" s="148"/>
      <c r="M687" s="152"/>
      <c r="T687" s="153"/>
      <c r="AT687" s="149" t="s">
        <v>139</v>
      </c>
      <c r="AU687" s="149" t="s">
        <v>90</v>
      </c>
      <c r="AV687" s="12" t="s">
        <v>88</v>
      </c>
      <c r="AW687" s="12" t="s">
        <v>36</v>
      </c>
      <c r="AX687" s="12" t="s">
        <v>80</v>
      </c>
      <c r="AY687" s="149" t="s">
        <v>128</v>
      </c>
    </row>
    <row r="688" spans="2:65" s="13" customFormat="1" ht="11.25">
      <c r="B688" s="154"/>
      <c r="D688" s="144" t="s">
        <v>139</v>
      </c>
      <c r="E688" s="155" t="s">
        <v>1</v>
      </c>
      <c r="F688" s="156" t="s">
        <v>288</v>
      </c>
      <c r="H688" s="157">
        <v>23</v>
      </c>
      <c r="I688" s="158"/>
      <c r="L688" s="154"/>
      <c r="M688" s="159"/>
      <c r="T688" s="160"/>
      <c r="AT688" s="155" t="s">
        <v>139</v>
      </c>
      <c r="AU688" s="155" t="s">
        <v>90</v>
      </c>
      <c r="AV688" s="13" t="s">
        <v>90</v>
      </c>
      <c r="AW688" s="13" t="s">
        <v>36</v>
      </c>
      <c r="AX688" s="13" t="s">
        <v>80</v>
      </c>
      <c r="AY688" s="155" t="s">
        <v>128</v>
      </c>
    </row>
    <row r="689" spans="2:65" s="14" customFormat="1" ht="11.25">
      <c r="B689" s="161"/>
      <c r="D689" s="144" t="s">
        <v>139</v>
      </c>
      <c r="E689" s="162" t="s">
        <v>1</v>
      </c>
      <c r="F689" s="163" t="s">
        <v>149</v>
      </c>
      <c r="H689" s="164">
        <v>26</v>
      </c>
      <c r="I689" s="165"/>
      <c r="L689" s="161"/>
      <c r="M689" s="166"/>
      <c r="T689" s="167"/>
      <c r="AT689" s="162" t="s">
        <v>139</v>
      </c>
      <c r="AU689" s="162" t="s">
        <v>90</v>
      </c>
      <c r="AV689" s="14" t="s">
        <v>135</v>
      </c>
      <c r="AW689" s="14" t="s">
        <v>36</v>
      </c>
      <c r="AX689" s="14" t="s">
        <v>88</v>
      </c>
      <c r="AY689" s="162" t="s">
        <v>128</v>
      </c>
    </row>
    <row r="690" spans="2:65" s="1" customFormat="1" ht="21.75" customHeight="1">
      <c r="B690" s="31"/>
      <c r="C690" s="131" t="s">
        <v>694</v>
      </c>
      <c r="D690" s="131" t="s">
        <v>130</v>
      </c>
      <c r="E690" s="132" t="s">
        <v>1122</v>
      </c>
      <c r="F690" s="133" t="s">
        <v>1123</v>
      </c>
      <c r="G690" s="134" t="s">
        <v>170</v>
      </c>
      <c r="H690" s="135">
        <v>280</v>
      </c>
      <c r="I690" s="136"/>
      <c r="J690" s="137">
        <f>ROUND(I690*H690,2)</f>
        <v>0</v>
      </c>
      <c r="K690" s="133" t="s">
        <v>134</v>
      </c>
      <c r="L690" s="31"/>
      <c r="M690" s="138" t="s">
        <v>1</v>
      </c>
      <c r="N690" s="139" t="s">
        <v>45</v>
      </c>
      <c r="P690" s="140">
        <f>O690*H690</f>
        <v>0</v>
      </c>
      <c r="Q690" s="140">
        <v>1.9000000000000001E-4</v>
      </c>
      <c r="R690" s="140">
        <f>Q690*H690</f>
        <v>5.3200000000000004E-2</v>
      </c>
      <c r="S690" s="140">
        <v>0</v>
      </c>
      <c r="T690" s="141">
        <f>S690*H690</f>
        <v>0</v>
      </c>
      <c r="AR690" s="142" t="s">
        <v>135</v>
      </c>
      <c r="AT690" s="142" t="s">
        <v>130</v>
      </c>
      <c r="AU690" s="142" t="s">
        <v>90</v>
      </c>
      <c r="AY690" s="16" t="s">
        <v>128</v>
      </c>
      <c r="BE690" s="143">
        <f>IF(N690="základní",J690,0)</f>
        <v>0</v>
      </c>
      <c r="BF690" s="143">
        <f>IF(N690="snížená",J690,0)</f>
        <v>0</v>
      </c>
      <c r="BG690" s="143">
        <f>IF(N690="zákl. přenesená",J690,0)</f>
        <v>0</v>
      </c>
      <c r="BH690" s="143">
        <f>IF(N690="sníž. přenesená",J690,0)</f>
        <v>0</v>
      </c>
      <c r="BI690" s="143">
        <f>IF(N690="nulová",J690,0)</f>
        <v>0</v>
      </c>
      <c r="BJ690" s="16" t="s">
        <v>88</v>
      </c>
      <c r="BK690" s="143">
        <f>ROUND(I690*H690,2)</f>
        <v>0</v>
      </c>
      <c r="BL690" s="16" t="s">
        <v>135</v>
      </c>
      <c r="BM690" s="142" t="s">
        <v>1124</v>
      </c>
    </row>
    <row r="691" spans="2:65" s="1" customFormat="1" ht="11.25">
      <c r="B691" s="31"/>
      <c r="D691" s="144" t="s">
        <v>137</v>
      </c>
      <c r="F691" s="145" t="s">
        <v>1125</v>
      </c>
      <c r="I691" s="146"/>
      <c r="L691" s="31"/>
      <c r="M691" s="147"/>
      <c r="T691" s="55"/>
      <c r="AT691" s="16" t="s">
        <v>137</v>
      </c>
      <c r="AU691" s="16" t="s">
        <v>90</v>
      </c>
    </row>
    <row r="692" spans="2:65" s="12" customFormat="1" ht="11.25">
      <c r="B692" s="148"/>
      <c r="D692" s="144" t="s">
        <v>139</v>
      </c>
      <c r="E692" s="149" t="s">
        <v>1</v>
      </c>
      <c r="F692" s="150" t="s">
        <v>1117</v>
      </c>
      <c r="H692" s="149" t="s">
        <v>1</v>
      </c>
      <c r="I692" s="151"/>
      <c r="L692" s="148"/>
      <c r="M692" s="152"/>
      <c r="T692" s="153"/>
      <c r="AT692" s="149" t="s">
        <v>139</v>
      </c>
      <c r="AU692" s="149" t="s">
        <v>90</v>
      </c>
      <c r="AV692" s="12" t="s">
        <v>88</v>
      </c>
      <c r="AW692" s="12" t="s">
        <v>36</v>
      </c>
      <c r="AX692" s="12" t="s">
        <v>80</v>
      </c>
      <c r="AY692" s="149" t="s">
        <v>128</v>
      </c>
    </row>
    <row r="693" spans="2:65" s="12" customFormat="1" ht="11.25">
      <c r="B693" s="148"/>
      <c r="D693" s="144" t="s">
        <v>139</v>
      </c>
      <c r="E693" s="149" t="s">
        <v>1</v>
      </c>
      <c r="F693" s="150" t="s">
        <v>817</v>
      </c>
      <c r="H693" s="149" t="s">
        <v>1</v>
      </c>
      <c r="I693" s="151"/>
      <c r="L693" s="148"/>
      <c r="M693" s="152"/>
      <c r="T693" s="153"/>
      <c r="AT693" s="149" t="s">
        <v>139</v>
      </c>
      <c r="AU693" s="149" t="s">
        <v>90</v>
      </c>
      <c r="AV693" s="12" t="s">
        <v>88</v>
      </c>
      <c r="AW693" s="12" t="s">
        <v>36</v>
      </c>
      <c r="AX693" s="12" t="s">
        <v>80</v>
      </c>
      <c r="AY693" s="149" t="s">
        <v>128</v>
      </c>
    </row>
    <row r="694" spans="2:65" s="13" customFormat="1" ht="11.25">
      <c r="B694" s="154"/>
      <c r="D694" s="144" t="s">
        <v>139</v>
      </c>
      <c r="E694" s="155" t="s">
        <v>1</v>
      </c>
      <c r="F694" s="156" t="s">
        <v>1126</v>
      </c>
      <c r="H694" s="157">
        <v>170</v>
      </c>
      <c r="I694" s="158"/>
      <c r="L694" s="154"/>
      <c r="M694" s="159"/>
      <c r="T694" s="160"/>
      <c r="AT694" s="155" t="s">
        <v>139</v>
      </c>
      <c r="AU694" s="155" t="s">
        <v>90</v>
      </c>
      <c r="AV694" s="13" t="s">
        <v>90</v>
      </c>
      <c r="AW694" s="13" t="s">
        <v>36</v>
      </c>
      <c r="AX694" s="13" t="s">
        <v>80</v>
      </c>
      <c r="AY694" s="155" t="s">
        <v>128</v>
      </c>
    </row>
    <row r="695" spans="2:65" s="12" customFormat="1" ht="11.25">
      <c r="B695" s="148"/>
      <c r="D695" s="144" t="s">
        <v>139</v>
      </c>
      <c r="E695" s="149" t="s">
        <v>1</v>
      </c>
      <c r="F695" s="150" t="s">
        <v>797</v>
      </c>
      <c r="H695" s="149" t="s">
        <v>1</v>
      </c>
      <c r="I695" s="151"/>
      <c r="L695" s="148"/>
      <c r="M695" s="152"/>
      <c r="T695" s="153"/>
      <c r="AT695" s="149" t="s">
        <v>139</v>
      </c>
      <c r="AU695" s="149" t="s">
        <v>90</v>
      </c>
      <c r="AV695" s="12" t="s">
        <v>88</v>
      </c>
      <c r="AW695" s="12" t="s">
        <v>36</v>
      </c>
      <c r="AX695" s="12" t="s">
        <v>80</v>
      </c>
      <c r="AY695" s="149" t="s">
        <v>128</v>
      </c>
    </row>
    <row r="696" spans="2:65" s="13" customFormat="1" ht="11.25">
      <c r="B696" s="154"/>
      <c r="D696" s="144" t="s">
        <v>139</v>
      </c>
      <c r="E696" s="155" t="s">
        <v>1</v>
      </c>
      <c r="F696" s="156" t="s">
        <v>771</v>
      </c>
      <c r="H696" s="157">
        <v>110</v>
      </c>
      <c r="I696" s="158"/>
      <c r="L696" s="154"/>
      <c r="M696" s="159"/>
      <c r="T696" s="160"/>
      <c r="AT696" s="155" t="s">
        <v>139</v>
      </c>
      <c r="AU696" s="155" t="s">
        <v>90</v>
      </c>
      <c r="AV696" s="13" t="s">
        <v>90</v>
      </c>
      <c r="AW696" s="13" t="s">
        <v>36</v>
      </c>
      <c r="AX696" s="13" t="s">
        <v>80</v>
      </c>
      <c r="AY696" s="155" t="s">
        <v>128</v>
      </c>
    </row>
    <row r="697" spans="2:65" s="14" customFormat="1" ht="11.25">
      <c r="B697" s="161"/>
      <c r="D697" s="144" t="s">
        <v>139</v>
      </c>
      <c r="E697" s="162" t="s">
        <v>1</v>
      </c>
      <c r="F697" s="163" t="s">
        <v>149</v>
      </c>
      <c r="H697" s="164">
        <v>280</v>
      </c>
      <c r="I697" s="165"/>
      <c r="L697" s="161"/>
      <c r="M697" s="166"/>
      <c r="T697" s="167"/>
      <c r="AT697" s="162" t="s">
        <v>139</v>
      </c>
      <c r="AU697" s="162" t="s">
        <v>90</v>
      </c>
      <c r="AV697" s="14" t="s">
        <v>135</v>
      </c>
      <c r="AW697" s="14" t="s">
        <v>36</v>
      </c>
      <c r="AX697" s="14" t="s">
        <v>88</v>
      </c>
      <c r="AY697" s="162" t="s">
        <v>128</v>
      </c>
    </row>
    <row r="698" spans="2:65" s="1" customFormat="1" ht="21.75" customHeight="1">
      <c r="B698" s="31"/>
      <c r="C698" s="131" t="s">
        <v>699</v>
      </c>
      <c r="D698" s="131" t="s">
        <v>130</v>
      </c>
      <c r="E698" s="132" t="s">
        <v>1127</v>
      </c>
      <c r="F698" s="133" t="s">
        <v>1128</v>
      </c>
      <c r="G698" s="134" t="s">
        <v>170</v>
      </c>
      <c r="H698" s="135">
        <v>192</v>
      </c>
      <c r="I698" s="136"/>
      <c r="J698" s="137">
        <f>ROUND(I698*H698,2)</f>
        <v>0</v>
      </c>
      <c r="K698" s="133" t="s">
        <v>134</v>
      </c>
      <c r="L698" s="31"/>
      <c r="M698" s="138" t="s">
        <v>1</v>
      </c>
      <c r="N698" s="139" t="s">
        <v>45</v>
      </c>
      <c r="P698" s="140">
        <f>O698*H698</f>
        <v>0</v>
      </c>
      <c r="Q698" s="140">
        <v>9.0000000000000006E-5</v>
      </c>
      <c r="R698" s="140">
        <f>Q698*H698</f>
        <v>1.728E-2</v>
      </c>
      <c r="S698" s="140">
        <v>0</v>
      </c>
      <c r="T698" s="141">
        <f>S698*H698</f>
        <v>0</v>
      </c>
      <c r="AR698" s="142" t="s">
        <v>135</v>
      </c>
      <c r="AT698" s="142" t="s">
        <v>130</v>
      </c>
      <c r="AU698" s="142" t="s">
        <v>90</v>
      </c>
      <c r="AY698" s="16" t="s">
        <v>128</v>
      </c>
      <c r="BE698" s="143">
        <f>IF(N698="základní",J698,0)</f>
        <v>0</v>
      </c>
      <c r="BF698" s="143">
        <f>IF(N698="snížená",J698,0)</f>
        <v>0</v>
      </c>
      <c r="BG698" s="143">
        <f>IF(N698="zákl. přenesená",J698,0)</f>
        <v>0</v>
      </c>
      <c r="BH698" s="143">
        <f>IF(N698="sníž. přenesená",J698,0)</f>
        <v>0</v>
      </c>
      <c r="BI698" s="143">
        <f>IF(N698="nulová",J698,0)</f>
        <v>0</v>
      </c>
      <c r="BJ698" s="16" t="s">
        <v>88</v>
      </c>
      <c r="BK698" s="143">
        <f>ROUND(I698*H698,2)</f>
        <v>0</v>
      </c>
      <c r="BL698" s="16" t="s">
        <v>135</v>
      </c>
      <c r="BM698" s="142" t="s">
        <v>1129</v>
      </c>
    </row>
    <row r="699" spans="2:65" s="1" customFormat="1" ht="11.25">
      <c r="B699" s="31"/>
      <c r="D699" s="144" t="s">
        <v>137</v>
      </c>
      <c r="F699" s="145" t="s">
        <v>1130</v>
      </c>
      <c r="I699" s="146"/>
      <c r="L699" s="31"/>
      <c r="M699" s="147"/>
      <c r="T699" s="55"/>
      <c r="AT699" s="16" t="s">
        <v>137</v>
      </c>
      <c r="AU699" s="16" t="s">
        <v>90</v>
      </c>
    </row>
    <row r="700" spans="2:65" s="12" customFormat="1" ht="11.25">
      <c r="B700" s="148"/>
      <c r="D700" s="144" t="s">
        <v>139</v>
      </c>
      <c r="E700" s="149" t="s">
        <v>1</v>
      </c>
      <c r="F700" s="150" t="s">
        <v>1117</v>
      </c>
      <c r="H700" s="149" t="s">
        <v>1</v>
      </c>
      <c r="I700" s="151"/>
      <c r="L700" s="148"/>
      <c r="M700" s="152"/>
      <c r="T700" s="153"/>
      <c r="AT700" s="149" t="s">
        <v>139</v>
      </c>
      <c r="AU700" s="149" t="s">
        <v>90</v>
      </c>
      <c r="AV700" s="12" t="s">
        <v>88</v>
      </c>
      <c r="AW700" s="12" t="s">
        <v>36</v>
      </c>
      <c r="AX700" s="12" t="s">
        <v>80</v>
      </c>
      <c r="AY700" s="149" t="s">
        <v>128</v>
      </c>
    </row>
    <row r="701" spans="2:65" s="12" customFormat="1" ht="11.25">
      <c r="B701" s="148"/>
      <c r="D701" s="144" t="s">
        <v>139</v>
      </c>
      <c r="E701" s="149" t="s">
        <v>1</v>
      </c>
      <c r="F701" s="150" t="s">
        <v>817</v>
      </c>
      <c r="H701" s="149" t="s">
        <v>1</v>
      </c>
      <c r="I701" s="151"/>
      <c r="L701" s="148"/>
      <c r="M701" s="152"/>
      <c r="T701" s="153"/>
      <c r="AT701" s="149" t="s">
        <v>139</v>
      </c>
      <c r="AU701" s="149" t="s">
        <v>90</v>
      </c>
      <c r="AV701" s="12" t="s">
        <v>88</v>
      </c>
      <c r="AW701" s="12" t="s">
        <v>36</v>
      </c>
      <c r="AX701" s="12" t="s">
        <v>80</v>
      </c>
      <c r="AY701" s="149" t="s">
        <v>128</v>
      </c>
    </row>
    <row r="702" spans="2:65" s="13" customFormat="1" ht="11.25">
      <c r="B702" s="154"/>
      <c r="D702" s="144" t="s">
        <v>139</v>
      </c>
      <c r="E702" s="155" t="s">
        <v>1</v>
      </c>
      <c r="F702" s="156" t="s">
        <v>803</v>
      </c>
      <c r="H702" s="157">
        <v>123</v>
      </c>
      <c r="I702" s="158"/>
      <c r="L702" s="154"/>
      <c r="M702" s="159"/>
      <c r="T702" s="160"/>
      <c r="AT702" s="155" t="s">
        <v>139</v>
      </c>
      <c r="AU702" s="155" t="s">
        <v>90</v>
      </c>
      <c r="AV702" s="13" t="s">
        <v>90</v>
      </c>
      <c r="AW702" s="13" t="s">
        <v>36</v>
      </c>
      <c r="AX702" s="13" t="s">
        <v>80</v>
      </c>
      <c r="AY702" s="155" t="s">
        <v>128</v>
      </c>
    </row>
    <row r="703" spans="2:65" s="12" customFormat="1" ht="11.25">
      <c r="B703" s="148"/>
      <c r="D703" s="144" t="s">
        <v>139</v>
      </c>
      <c r="E703" s="149" t="s">
        <v>1</v>
      </c>
      <c r="F703" s="150" t="s">
        <v>797</v>
      </c>
      <c r="H703" s="149" t="s">
        <v>1</v>
      </c>
      <c r="I703" s="151"/>
      <c r="L703" s="148"/>
      <c r="M703" s="152"/>
      <c r="T703" s="153"/>
      <c r="AT703" s="149" t="s">
        <v>139</v>
      </c>
      <c r="AU703" s="149" t="s">
        <v>90</v>
      </c>
      <c r="AV703" s="12" t="s">
        <v>88</v>
      </c>
      <c r="AW703" s="12" t="s">
        <v>36</v>
      </c>
      <c r="AX703" s="12" t="s">
        <v>80</v>
      </c>
      <c r="AY703" s="149" t="s">
        <v>128</v>
      </c>
    </row>
    <row r="704" spans="2:65" s="13" customFormat="1" ht="11.25">
      <c r="B704" s="154"/>
      <c r="D704" s="144" t="s">
        <v>139</v>
      </c>
      <c r="E704" s="155" t="s">
        <v>1</v>
      </c>
      <c r="F704" s="156" t="s">
        <v>562</v>
      </c>
      <c r="H704" s="157">
        <v>69</v>
      </c>
      <c r="I704" s="158"/>
      <c r="L704" s="154"/>
      <c r="M704" s="159"/>
      <c r="T704" s="160"/>
      <c r="AT704" s="155" t="s">
        <v>139</v>
      </c>
      <c r="AU704" s="155" t="s">
        <v>90</v>
      </c>
      <c r="AV704" s="13" t="s">
        <v>90</v>
      </c>
      <c r="AW704" s="13" t="s">
        <v>36</v>
      </c>
      <c r="AX704" s="13" t="s">
        <v>80</v>
      </c>
      <c r="AY704" s="155" t="s">
        <v>128</v>
      </c>
    </row>
    <row r="705" spans="2:65" s="14" customFormat="1" ht="11.25">
      <c r="B705" s="161"/>
      <c r="D705" s="144" t="s">
        <v>139</v>
      </c>
      <c r="E705" s="162" t="s">
        <v>1</v>
      </c>
      <c r="F705" s="163" t="s">
        <v>149</v>
      </c>
      <c r="H705" s="164">
        <v>192</v>
      </c>
      <c r="I705" s="165"/>
      <c r="L705" s="161"/>
      <c r="M705" s="166"/>
      <c r="T705" s="167"/>
      <c r="AT705" s="162" t="s">
        <v>139</v>
      </c>
      <c r="AU705" s="162" t="s">
        <v>90</v>
      </c>
      <c r="AV705" s="14" t="s">
        <v>135</v>
      </c>
      <c r="AW705" s="14" t="s">
        <v>36</v>
      </c>
      <c r="AX705" s="14" t="s">
        <v>88</v>
      </c>
      <c r="AY705" s="162" t="s">
        <v>128</v>
      </c>
    </row>
    <row r="706" spans="2:65" s="1" customFormat="1" ht="21.75" customHeight="1">
      <c r="B706" s="31"/>
      <c r="C706" s="168" t="s">
        <v>704</v>
      </c>
      <c r="D706" s="168" t="s">
        <v>305</v>
      </c>
      <c r="E706" s="169" t="s">
        <v>1131</v>
      </c>
      <c r="F706" s="170" t="s">
        <v>1132</v>
      </c>
      <c r="G706" s="171" t="s">
        <v>1133</v>
      </c>
      <c r="H706" s="172">
        <v>1</v>
      </c>
      <c r="I706" s="173"/>
      <c r="J706" s="174">
        <f>ROUND(I706*H706,2)</f>
        <v>0</v>
      </c>
      <c r="K706" s="170" t="s">
        <v>1</v>
      </c>
      <c r="L706" s="175"/>
      <c r="M706" s="176" t="s">
        <v>1</v>
      </c>
      <c r="N706" s="177" t="s">
        <v>45</v>
      </c>
      <c r="P706" s="140">
        <f>O706*H706</f>
        <v>0</v>
      </c>
      <c r="Q706" s="140">
        <v>0.02</v>
      </c>
      <c r="R706" s="140">
        <f>Q706*H706</f>
        <v>0.02</v>
      </c>
      <c r="S706" s="140">
        <v>0</v>
      </c>
      <c r="T706" s="141">
        <f>S706*H706</f>
        <v>0</v>
      </c>
      <c r="AR706" s="142" t="s">
        <v>190</v>
      </c>
      <c r="AT706" s="142" t="s">
        <v>305</v>
      </c>
      <c r="AU706" s="142" t="s">
        <v>90</v>
      </c>
      <c r="AY706" s="16" t="s">
        <v>128</v>
      </c>
      <c r="BE706" s="143">
        <f>IF(N706="základní",J706,0)</f>
        <v>0</v>
      </c>
      <c r="BF706" s="143">
        <f>IF(N706="snížená",J706,0)</f>
        <v>0</v>
      </c>
      <c r="BG706" s="143">
        <f>IF(N706="zákl. přenesená",J706,0)</f>
        <v>0</v>
      </c>
      <c r="BH706" s="143">
        <f>IF(N706="sníž. přenesená",J706,0)</f>
        <v>0</v>
      </c>
      <c r="BI706" s="143">
        <f>IF(N706="nulová",J706,0)</f>
        <v>0</v>
      </c>
      <c r="BJ706" s="16" t="s">
        <v>88</v>
      </c>
      <c r="BK706" s="143">
        <f>ROUND(I706*H706,2)</f>
        <v>0</v>
      </c>
      <c r="BL706" s="16" t="s">
        <v>135</v>
      </c>
      <c r="BM706" s="142" t="s">
        <v>1134</v>
      </c>
    </row>
    <row r="707" spans="2:65" s="1" customFormat="1" ht="11.25">
      <c r="B707" s="31"/>
      <c r="D707" s="144" t="s">
        <v>137</v>
      </c>
      <c r="F707" s="145" t="s">
        <v>1132</v>
      </c>
      <c r="I707" s="146"/>
      <c r="L707" s="31"/>
      <c r="M707" s="147"/>
      <c r="T707" s="55"/>
      <c r="AT707" s="16" t="s">
        <v>137</v>
      </c>
      <c r="AU707" s="16" t="s">
        <v>90</v>
      </c>
    </row>
    <row r="708" spans="2:65" s="12" customFormat="1" ht="11.25">
      <c r="B708" s="148"/>
      <c r="D708" s="144" t="s">
        <v>139</v>
      </c>
      <c r="E708" s="149" t="s">
        <v>1</v>
      </c>
      <c r="F708" s="150" t="s">
        <v>1135</v>
      </c>
      <c r="H708" s="149" t="s">
        <v>1</v>
      </c>
      <c r="I708" s="151"/>
      <c r="L708" s="148"/>
      <c r="M708" s="152"/>
      <c r="T708" s="153"/>
      <c r="AT708" s="149" t="s">
        <v>139</v>
      </c>
      <c r="AU708" s="149" t="s">
        <v>90</v>
      </c>
      <c r="AV708" s="12" t="s">
        <v>88</v>
      </c>
      <c r="AW708" s="12" t="s">
        <v>36</v>
      </c>
      <c r="AX708" s="12" t="s">
        <v>80</v>
      </c>
      <c r="AY708" s="149" t="s">
        <v>128</v>
      </c>
    </row>
    <row r="709" spans="2:65" s="13" customFormat="1" ht="11.25">
      <c r="B709" s="154"/>
      <c r="D709" s="144" t="s">
        <v>139</v>
      </c>
      <c r="E709" s="155" t="s">
        <v>1</v>
      </c>
      <c r="F709" s="156" t="s">
        <v>88</v>
      </c>
      <c r="H709" s="157">
        <v>1</v>
      </c>
      <c r="I709" s="158"/>
      <c r="L709" s="154"/>
      <c r="M709" s="159"/>
      <c r="T709" s="160"/>
      <c r="AT709" s="155" t="s">
        <v>139</v>
      </c>
      <c r="AU709" s="155" t="s">
        <v>90</v>
      </c>
      <c r="AV709" s="13" t="s">
        <v>90</v>
      </c>
      <c r="AW709" s="13" t="s">
        <v>36</v>
      </c>
      <c r="AX709" s="13" t="s">
        <v>80</v>
      </c>
      <c r="AY709" s="155" t="s">
        <v>128</v>
      </c>
    </row>
    <row r="710" spans="2:65" s="11" customFormat="1" ht="22.9" customHeight="1">
      <c r="B710" s="119"/>
      <c r="D710" s="120" t="s">
        <v>79</v>
      </c>
      <c r="E710" s="129" t="s">
        <v>200</v>
      </c>
      <c r="F710" s="129" t="s">
        <v>659</v>
      </c>
      <c r="I710" s="122"/>
      <c r="J710" s="130">
        <f>BK710</f>
        <v>0</v>
      </c>
      <c r="L710" s="119"/>
      <c r="M710" s="124"/>
      <c r="P710" s="125">
        <f>SUM(P711:P720)</f>
        <v>0</v>
      </c>
      <c r="R710" s="125">
        <f>SUM(R711:R720)</f>
        <v>2.2507199999999998</v>
      </c>
      <c r="T710" s="126">
        <f>SUM(T711:T720)</f>
        <v>0</v>
      </c>
      <c r="AR710" s="120" t="s">
        <v>88</v>
      </c>
      <c r="AT710" s="127" t="s">
        <v>79</v>
      </c>
      <c r="AU710" s="127" t="s">
        <v>88</v>
      </c>
      <c r="AY710" s="120" t="s">
        <v>128</v>
      </c>
      <c r="BK710" s="128">
        <f>SUM(BK711:BK720)</f>
        <v>0</v>
      </c>
    </row>
    <row r="711" spans="2:65" s="1" customFormat="1" ht="24.2" customHeight="1">
      <c r="B711" s="31"/>
      <c r="C711" s="131" t="s">
        <v>709</v>
      </c>
      <c r="D711" s="131" t="s">
        <v>130</v>
      </c>
      <c r="E711" s="132" t="s">
        <v>1136</v>
      </c>
      <c r="F711" s="133" t="s">
        <v>1137</v>
      </c>
      <c r="G711" s="134" t="s">
        <v>170</v>
      </c>
      <c r="H711" s="135">
        <v>16</v>
      </c>
      <c r="I711" s="136"/>
      <c r="J711" s="137">
        <f>ROUND(I711*H711,2)</f>
        <v>0</v>
      </c>
      <c r="K711" s="133" t="s">
        <v>134</v>
      </c>
      <c r="L711" s="31"/>
      <c r="M711" s="138" t="s">
        <v>1</v>
      </c>
      <c r="N711" s="139" t="s">
        <v>45</v>
      </c>
      <c r="P711" s="140">
        <f>O711*H711</f>
        <v>0</v>
      </c>
      <c r="Q711" s="140">
        <v>0.14066999999999999</v>
      </c>
      <c r="R711" s="140">
        <f>Q711*H711</f>
        <v>2.2507199999999998</v>
      </c>
      <c r="S711" s="140">
        <v>0</v>
      </c>
      <c r="T711" s="141">
        <f>S711*H711</f>
        <v>0</v>
      </c>
      <c r="AR711" s="142" t="s">
        <v>135</v>
      </c>
      <c r="AT711" s="142" t="s">
        <v>130</v>
      </c>
      <c r="AU711" s="142" t="s">
        <v>90</v>
      </c>
      <c r="AY711" s="16" t="s">
        <v>128</v>
      </c>
      <c r="BE711" s="143">
        <f>IF(N711="základní",J711,0)</f>
        <v>0</v>
      </c>
      <c r="BF711" s="143">
        <f>IF(N711="snížená",J711,0)</f>
        <v>0</v>
      </c>
      <c r="BG711" s="143">
        <f>IF(N711="zákl. přenesená",J711,0)</f>
        <v>0</v>
      </c>
      <c r="BH711" s="143">
        <f>IF(N711="sníž. přenesená",J711,0)</f>
        <v>0</v>
      </c>
      <c r="BI711" s="143">
        <f>IF(N711="nulová",J711,0)</f>
        <v>0</v>
      </c>
      <c r="BJ711" s="16" t="s">
        <v>88</v>
      </c>
      <c r="BK711" s="143">
        <f>ROUND(I711*H711,2)</f>
        <v>0</v>
      </c>
      <c r="BL711" s="16" t="s">
        <v>135</v>
      </c>
      <c r="BM711" s="142" t="s">
        <v>1138</v>
      </c>
    </row>
    <row r="712" spans="2:65" s="1" customFormat="1" ht="29.25">
      <c r="B712" s="31"/>
      <c r="D712" s="144" t="s">
        <v>137</v>
      </c>
      <c r="F712" s="145" t="s">
        <v>1139</v>
      </c>
      <c r="I712" s="146"/>
      <c r="L712" s="31"/>
      <c r="M712" s="147"/>
      <c r="T712" s="55"/>
      <c r="AT712" s="16" t="s">
        <v>137</v>
      </c>
      <c r="AU712" s="16" t="s">
        <v>90</v>
      </c>
    </row>
    <row r="713" spans="2:65" s="12" customFormat="1" ht="11.25">
      <c r="B713" s="148"/>
      <c r="D713" s="144" t="s">
        <v>139</v>
      </c>
      <c r="E713" s="149" t="s">
        <v>1</v>
      </c>
      <c r="F713" s="150" t="s">
        <v>796</v>
      </c>
      <c r="H713" s="149" t="s">
        <v>1</v>
      </c>
      <c r="I713" s="151"/>
      <c r="L713" s="148"/>
      <c r="M713" s="152"/>
      <c r="T713" s="153"/>
      <c r="AT713" s="149" t="s">
        <v>139</v>
      </c>
      <c r="AU713" s="149" t="s">
        <v>90</v>
      </c>
      <c r="AV713" s="12" t="s">
        <v>88</v>
      </c>
      <c r="AW713" s="12" t="s">
        <v>36</v>
      </c>
      <c r="AX713" s="12" t="s">
        <v>80</v>
      </c>
      <c r="AY713" s="149" t="s">
        <v>128</v>
      </c>
    </row>
    <row r="714" spans="2:65" s="12" customFormat="1" ht="11.25">
      <c r="B714" s="148"/>
      <c r="D714" s="144" t="s">
        <v>139</v>
      </c>
      <c r="E714" s="149" t="s">
        <v>1</v>
      </c>
      <c r="F714" s="150" t="s">
        <v>797</v>
      </c>
      <c r="H714" s="149" t="s">
        <v>1</v>
      </c>
      <c r="I714" s="151"/>
      <c r="L714" s="148"/>
      <c r="M714" s="152"/>
      <c r="T714" s="153"/>
      <c r="AT714" s="149" t="s">
        <v>139</v>
      </c>
      <c r="AU714" s="149" t="s">
        <v>90</v>
      </c>
      <c r="AV714" s="12" t="s">
        <v>88</v>
      </c>
      <c r="AW714" s="12" t="s">
        <v>36</v>
      </c>
      <c r="AX714" s="12" t="s">
        <v>80</v>
      </c>
      <c r="AY714" s="149" t="s">
        <v>128</v>
      </c>
    </row>
    <row r="715" spans="2:65" s="13" customFormat="1" ht="11.25">
      <c r="B715" s="154"/>
      <c r="D715" s="144" t="s">
        <v>139</v>
      </c>
      <c r="E715" s="155" t="s">
        <v>1</v>
      </c>
      <c r="F715" s="156" t="s">
        <v>798</v>
      </c>
      <c r="H715" s="157">
        <v>16</v>
      </c>
      <c r="I715" s="158"/>
      <c r="L715" s="154"/>
      <c r="M715" s="159"/>
      <c r="T715" s="160"/>
      <c r="AT715" s="155" t="s">
        <v>139</v>
      </c>
      <c r="AU715" s="155" t="s">
        <v>90</v>
      </c>
      <c r="AV715" s="13" t="s">
        <v>90</v>
      </c>
      <c r="AW715" s="13" t="s">
        <v>36</v>
      </c>
      <c r="AX715" s="13" t="s">
        <v>88</v>
      </c>
      <c r="AY715" s="155" t="s">
        <v>128</v>
      </c>
    </row>
    <row r="716" spans="2:65" s="1" customFormat="1" ht="21.75" customHeight="1">
      <c r="B716" s="31"/>
      <c r="C716" s="131" t="s">
        <v>715</v>
      </c>
      <c r="D716" s="131" t="s">
        <v>130</v>
      </c>
      <c r="E716" s="132" t="s">
        <v>1140</v>
      </c>
      <c r="F716" s="133" t="s">
        <v>1141</v>
      </c>
      <c r="G716" s="134" t="s">
        <v>170</v>
      </c>
      <c r="H716" s="135">
        <v>16</v>
      </c>
      <c r="I716" s="136"/>
      <c r="J716" s="137">
        <f>ROUND(I716*H716,2)</f>
        <v>0</v>
      </c>
      <c r="K716" s="133" t="s">
        <v>134</v>
      </c>
      <c r="L716" s="31"/>
      <c r="M716" s="138" t="s">
        <v>1</v>
      </c>
      <c r="N716" s="139" t="s">
        <v>45</v>
      </c>
      <c r="P716" s="140">
        <f>O716*H716</f>
        <v>0</v>
      </c>
      <c r="Q716" s="140">
        <v>0</v>
      </c>
      <c r="R716" s="140">
        <f>Q716*H716</f>
        <v>0</v>
      </c>
      <c r="S716" s="140">
        <v>0</v>
      </c>
      <c r="T716" s="141">
        <f>S716*H716</f>
        <v>0</v>
      </c>
      <c r="AR716" s="142" t="s">
        <v>135</v>
      </c>
      <c r="AT716" s="142" t="s">
        <v>130</v>
      </c>
      <c r="AU716" s="142" t="s">
        <v>90</v>
      </c>
      <c r="AY716" s="16" t="s">
        <v>128</v>
      </c>
      <c r="BE716" s="143">
        <f>IF(N716="základní",J716,0)</f>
        <v>0</v>
      </c>
      <c r="BF716" s="143">
        <f>IF(N716="snížená",J716,0)</f>
        <v>0</v>
      </c>
      <c r="BG716" s="143">
        <f>IF(N716="zákl. přenesená",J716,0)</f>
        <v>0</v>
      </c>
      <c r="BH716" s="143">
        <f>IF(N716="sníž. přenesená",J716,0)</f>
        <v>0</v>
      </c>
      <c r="BI716" s="143">
        <f>IF(N716="nulová",J716,0)</f>
        <v>0</v>
      </c>
      <c r="BJ716" s="16" t="s">
        <v>88</v>
      </c>
      <c r="BK716" s="143">
        <f>ROUND(I716*H716,2)</f>
        <v>0</v>
      </c>
      <c r="BL716" s="16" t="s">
        <v>135</v>
      </c>
      <c r="BM716" s="142" t="s">
        <v>1142</v>
      </c>
    </row>
    <row r="717" spans="2:65" s="1" customFormat="1" ht="39">
      <c r="B717" s="31"/>
      <c r="D717" s="144" t="s">
        <v>137</v>
      </c>
      <c r="F717" s="145" t="s">
        <v>1143</v>
      </c>
      <c r="I717" s="146"/>
      <c r="L717" s="31"/>
      <c r="M717" s="147"/>
      <c r="T717" s="55"/>
      <c r="AT717" s="16" t="s">
        <v>137</v>
      </c>
      <c r="AU717" s="16" t="s">
        <v>90</v>
      </c>
    </row>
    <row r="718" spans="2:65" s="12" customFormat="1" ht="11.25">
      <c r="B718" s="148"/>
      <c r="D718" s="144" t="s">
        <v>139</v>
      </c>
      <c r="E718" s="149" t="s">
        <v>1</v>
      </c>
      <c r="F718" s="150" t="s">
        <v>796</v>
      </c>
      <c r="H718" s="149" t="s">
        <v>1</v>
      </c>
      <c r="I718" s="151"/>
      <c r="L718" s="148"/>
      <c r="M718" s="152"/>
      <c r="T718" s="153"/>
      <c r="AT718" s="149" t="s">
        <v>139</v>
      </c>
      <c r="AU718" s="149" t="s">
        <v>90</v>
      </c>
      <c r="AV718" s="12" t="s">
        <v>88</v>
      </c>
      <c r="AW718" s="12" t="s">
        <v>36</v>
      </c>
      <c r="AX718" s="12" t="s">
        <v>80</v>
      </c>
      <c r="AY718" s="149" t="s">
        <v>128</v>
      </c>
    </row>
    <row r="719" spans="2:65" s="12" customFormat="1" ht="11.25">
      <c r="B719" s="148"/>
      <c r="D719" s="144" t="s">
        <v>139</v>
      </c>
      <c r="E719" s="149" t="s">
        <v>1</v>
      </c>
      <c r="F719" s="150" t="s">
        <v>797</v>
      </c>
      <c r="H719" s="149" t="s">
        <v>1</v>
      </c>
      <c r="I719" s="151"/>
      <c r="L719" s="148"/>
      <c r="M719" s="152"/>
      <c r="T719" s="153"/>
      <c r="AT719" s="149" t="s">
        <v>139</v>
      </c>
      <c r="AU719" s="149" t="s">
        <v>90</v>
      </c>
      <c r="AV719" s="12" t="s">
        <v>88</v>
      </c>
      <c r="AW719" s="12" t="s">
        <v>36</v>
      </c>
      <c r="AX719" s="12" t="s">
        <v>80</v>
      </c>
      <c r="AY719" s="149" t="s">
        <v>128</v>
      </c>
    </row>
    <row r="720" spans="2:65" s="13" customFormat="1" ht="11.25">
      <c r="B720" s="154"/>
      <c r="D720" s="144" t="s">
        <v>139</v>
      </c>
      <c r="E720" s="155" t="s">
        <v>1</v>
      </c>
      <c r="F720" s="156" t="s">
        <v>798</v>
      </c>
      <c r="H720" s="157">
        <v>16</v>
      </c>
      <c r="I720" s="158"/>
      <c r="L720" s="154"/>
      <c r="M720" s="159"/>
      <c r="T720" s="160"/>
      <c r="AT720" s="155" t="s">
        <v>139</v>
      </c>
      <c r="AU720" s="155" t="s">
        <v>90</v>
      </c>
      <c r="AV720" s="13" t="s">
        <v>90</v>
      </c>
      <c r="AW720" s="13" t="s">
        <v>36</v>
      </c>
      <c r="AX720" s="13" t="s">
        <v>88</v>
      </c>
      <c r="AY720" s="155" t="s">
        <v>128</v>
      </c>
    </row>
    <row r="721" spans="2:65" s="11" customFormat="1" ht="22.9" customHeight="1">
      <c r="B721" s="119"/>
      <c r="D721" s="120" t="s">
        <v>79</v>
      </c>
      <c r="E721" s="129" t="s">
        <v>740</v>
      </c>
      <c r="F721" s="129" t="s">
        <v>741</v>
      </c>
      <c r="I721" s="122"/>
      <c r="J721" s="130">
        <f>BK721</f>
        <v>0</v>
      </c>
      <c r="L721" s="119"/>
      <c r="M721" s="124"/>
      <c r="P721" s="125">
        <f>SUM(P722:P744)</f>
        <v>0</v>
      </c>
      <c r="R721" s="125">
        <f>SUM(R722:R744)</f>
        <v>0</v>
      </c>
      <c r="T721" s="126">
        <f>SUM(T722:T744)</f>
        <v>0</v>
      </c>
      <c r="AR721" s="120" t="s">
        <v>88</v>
      </c>
      <c r="AT721" s="127" t="s">
        <v>79</v>
      </c>
      <c r="AU721" s="127" t="s">
        <v>88</v>
      </c>
      <c r="AY721" s="120" t="s">
        <v>128</v>
      </c>
      <c r="BK721" s="128">
        <f>SUM(BK722:BK744)</f>
        <v>0</v>
      </c>
    </row>
    <row r="722" spans="2:65" s="1" customFormat="1" ht="24.2" customHeight="1">
      <c r="B722" s="31"/>
      <c r="C722" s="131" t="s">
        <v>720</v>
      </c>
      <c r="D722" s="131" t="s">
        <v>130</v>
      </c>
      <c r="E722" s="132" t="s">
        <v>743</v>
      </c>
      <c r="F722" s="133" t="s">
        <v>744</v>
      </c>
      <c r="G722" s="134" t="s">
        <v>291</v>
      </c>
      <c r="H722" s="135">
        <v>226.7</v>
      </c>
      <c r="I722" s="136"/>
      <c r="J722" s="137">
        <f>ROUND(I722*H722,2)</f>
        <v>0</v>
      </c>
      <c r="K722" s="133" t="s">
        <v>134</v>
      </c>
      <c r="L722" s="31"/>
      <c r="M722" s="138" t="s">
        <v>1</v>
      </c>
      <c r="N722" s="139" t="s">
        <v>45</v>
      </c>
      <c r="P722" s="140">
        <f>O722*H722</f>
        <v>0</v>
      </c>
      <c r="Q722" s="140">
        <v>0</v>
      </c>
      <c r="R722" s="140">
        <f>Q722*H722</f>
        <v>0</v>
      </c>
      <c r="S722" s="140">
        <v>0</v>
      </c>
      <c r="T722" s="141">
        <f>S722*H722</f>
        <v>0</v>
      </c>
      <c r="AR722" s="142" t="s">
        <v>135</v>
      </c>
      <c r="AT722" s="142" t="s">
        <v>130</v>
      </c>
      <c r="AU722" s="142" t="s">
        <v>90</v>
      </c>
      <c r="AY722" s="16" t="s">
        <v>128</v>
      </c>
      <c r="BE722" s="143">
        <f>IF(N722="základní",J722,0)</f>
        <v>0</v>
      </c>
      <c r="BF722" s="143">
        <f>IF(N722="snížená",J722,0)</f>
        <v>0</v>
      </c>
      <c r="BG722" s="143">
        <f>IF(N722="zákl. přenesená",J722,0)</f>
        <v>0</v>
      </c>
      <c r="BH722" s="143">
        <f>IF(N722="sníž. přenesená",J722,0)</f>
        <v>0</v>
      </c>
      <c r="BI722" s="143">
        <f>IF(N722="nulová",J722,0)</f>
        <v>0</v>
      </c>
      <c r="BJ722" s="16" t="s">
        <v>88</v>
      </c>
      <c r="BK722" s="143">
        <f>ROUND(I722*H722,2)</f>
        <v>0</v>
      </c>
      <c r="BL722" s="16" t="s">
        <v>135</v>
      </c>
      <c r="BM722" s="142" t="s">
        <v>1144</v>
      </c>
    </row>
    <row r="723" spans="2:65" s="1" customFormat="1" ht="19.5">
      <c r="B723" s="31"/>
      <c r="D723" s="144" t="s">
        <v>137</v>
      </c>
      <c r="F723" s="145" t="s">
        <v>746</v>
      </c>
      <c r="I723" s="146"/>
      <c r="L723" s="31"/>
      <c r="M723" s="147"/>
      <c r="T723" s="55"/>
      <c r="AT723" s="16" t="s">
        <v>137</v>
      </c>
      <c r="AU723" s="16" t="s">
        <v>90</v>
      </c>
    </row>
    <row r="724" spans="2:65" s="1" customFormat="1" ht="24.2" customHeight="1">
      <c r="B724" s="31"/>
      <c r="C724" s="131" t="s">
        <v>725</v>
      </c>
      <c r="D724" s="131" t="s">
        <v>130</v>
      </c>
      <c r="E724" s="132" t="s">
        <v>748</v>
      </c>
      <c r="F724" s="133" t="s">
        <v>749</v>
      </c>
      <c r="G724" s="134" t="s">
        <v>291</v>
      </c>
      <c r="H724" s="135">
        <v>4534</v>
      </c>
      <c r="I724" s="136"/>
      <c r="J724" s="137">
        <f>ROUND(I724*H724,2)</f>
        <v>0</v>
      </c>
      <c r="K724" s="133" t="s">
        <v>134</v>
      </c>
      <c r="L724" s="31"/>
      <c r="M724" s="138" t="s">
        <v>1</v>
      </c>
      <c r="N724" s="139" t="s">
        <v>45</v>
      </c>
      <c r="P724" s="140">
        <f>O724*H724</f>
        <v>0</v>
      </c>
      <c r="Q724" s="140">
        <v>0</v>
      </c>
      <c r="R724" s="140">
        <f>Q724*H724</f>
        <v>0</v>
      </c>
      <c r="S724" s="140">
        <v>0</v>
      </c>
      <c r="T724" s="141">
        <f>S724*H724</f>
        <v>0</v>
      </c>
      <c r="AR724" s="142" t="s">
        <v>135</v>
      </c>
      <c r="AT724" s="142" t="s">
        <v>130</v>
      </c>
      <c r="AU724" s="142" t="s">
        <v>90</v>
      </c>
      <c r="AY724" s="16" t="s">
        <v>128</v>
      </c>
      <c r="BE724" s="143">
        <f>IF(N724="základní",J724,0)</f>
        <v>0</v>
      </c>
      <c r="BF724" s="143">
        <f>IF(N724="snížená",J724,0)</f>
        <v>0</v>
      </c>
      <c r="BG724" s="143">
        <f>IF(N724="zákl. přenesená",J724,0)</f>
        <v>0</v>
      </c>
      <c r="BH724" s="143">
        <f>IF(N724="sníž. přenesená",J724,0)</f>
        <v>0</v>
      </c>
      <c r="BI724" s="143">
        <f>IF(N724="nulová",J724,0)</f>
        <v>0</v>
      </c>
      <c r="BJ724" s="16" t="s">
        <v>88</v>
      </c>
      <c r="BK724" s="143">
        <f>ROUND(I724*H724,2)</f>
        <v>0</v>
      </c>
      <c r="BL724" s="16" t="s">
        <v>135</v>
      </c>
      <c r="BM724" s="142" t="s">
        <v>1145</v>
      </c>
    </row>
    <row r="725" spans="2:65" s="1" customFormat="1" ht="29.25">
      <c r="B725" s="31"/>
      <c r="D725" s="144" t="s">
        <v>137</v>
      </c>
      <c r="F725" s="145" t="s">
        <v>751</v>
      </c>
      <c r="I725" s="146"/>
      <c r="L725" s="31"/>
      <c r="M725" s="147"/>
      <c r="T725" s="55"/>
      <c r="AT725" s="16" t="s">
        <v>137</v>
      </c>
      <c r="AU725" s="16" t="s">
        <v>90</v>
      </c>
    </row>
    <row r="726" spans="2:65" s="13" customFormat="1" ht="11.25">
      <c r="B726" s="154"/>
      <c r="D726" s="144" t="s">
        <v>139</v>
      </c>
      <c r="F726" s="156" t="s">
        <v>1146</v>
      </c>
      <c r="H726" s="157">
        <v>4534</v>
      </c>
      <c r="I726" s="158"/>
      <c r="L726" s="154"/>
      <c r="M726" s="159"/>
      <c r="T726" s="160"/>
      <c r="AT726" s="155" t="s">
        <v>139</v>
      </c>
      <c r="AU726" s="155" t="s">
        <v>90</v>
      </c>
      <c r="AV726" s="13" t="s">
        <v>90</v>
      </c>
      <c r="AW726" s="13" t="s">
        <v>4</v>
      </c>
      <c r="AX726" s="13" t="s">
        <v>88</v>
      </c>
      <c r="AY726" s="155" t="s">
        <v>128</v>
      </c>
    </row>
    <row r="727" spans="2:65" s="1" customFormat="1" ht="16.5" customHeight="1">
      <c r="B727" s="31"/>
      <c r="C727" s="131" t="s">
        <v>730</v>
      </c>
      <c r="D727" s="131" t="s">
        <v>130</v>
      </c>
      <c r="E727" s="132" t="s">
        <v>754</v>
      </c>
      <c r="F727" s="133" t="s">
        <v>755</v>
      </c>
      <c r="G727" s="134" t="s">
        <v>291</v>
      </c>
      <c r="H727" s="135">
        <v>226.7</v>
      </c>
      <c r="I727" s="136"/>
      <c r="J727" s="137">
        <f>ROUND(I727*H727,2)</f>
        <v>0</v>
      </c>
      <c r="K727" s="133" t="s">
        <v>134</v>
      </c>
      <c r="L727" s="31"/>
      <c r="M727" s="138" t="s">
        <v>1</v>
      </c>
      <c r="N727" s="139" t="s">
        <v>45</v>
      </c>
      <c r="P727" s="140">
        <f>O727*H727</f>
        <v>0</v>
      </c>
      <c r="Q727" s="140">
        <v>0</v>
      </c>
      <c r="R727" s="140">
        <f>Q727*H727</f>
        <v>0</v>
      </c>
      <c r="S727" s="140">
        <v>0</v>
      </c>
      <c r="T727" s="141">
        <f>S727*H727</f>
        <v>0</v>
      </c>
      <c r="AR727" s="142" t="s">
        <v>135</v>
      </c>
      <c r="AT727" s="142" t="s">
        <v>130</v>
      </c>
      <c r="AU727" s="142" t="s">
        <v>90</v>
      </c>
      <c r="AY727" s="16" t="s">
        <v>128</v>
      </c>
      <c r="BE727" s="143">
        <f>IF(N727="základní",J727,0)</f>
        <v>0</v>
      </c>
      <c r="BF727" s="143">
        <f>IF(N727="snížená",J727,0)</f>
        <v>0</v>
      </c>
      <c r="BG727" s="143">
        <f>IF(N727="zákl. přenesená",J727,0)</f>
        <v>0</v>
      </c>
      <c r="BH727" s="143">
        <f>IF(N727="sníž. přenesená",J727,0)</f>
        <v>0</v>
      </c>
      <c r="BI727" s="143">
        <f>IF(N727="nulová",J727,0)</f>
        <v>0</v>
      </c>
      <c r="BJ727" s="16" t="s">
        <v>88</v>
      </c>
      <c r="BK727" s="143">
        <f>ROUND(I727*H727,2)</f>
        <v>0</v>
      </c>
      <c r="BL727" s="16" t="s">
        <v>135</v>
      </c>
      <c r="BM727" s="142" t="s">
        <v>1147</v>
      </c>
    </row>
    <row r="728" spans="2:65" s="1" customFormat="1" ht="11.25">
      <c r="B728" s="31"/>
      <c r="D728" s="144" t="s">
        <v>137</v>
      </c>
      <c r="F728" s="145" t="s">
        <v>755</v>
      </c>
      <c r="I728" s="146"/>
      <c r="L728" s="31"/>
      <c r="M728" s="147"/>
      <c r="T728" s="55"/>
      <c r="AT728" s="16" t="s">
        <v>137</v>
      </c>
      <c r="AU728" s="16" t="s">
        <v>90</v>
      </c>
    </row>
    <row r="729" spans="2:65" s="1" customFormat="1" ht="33" customHeight="1">
      <c r="B729" s="31"/>
      <c r="C729" s="131" t="s">
        <v>735</v>
      </c>
      <c r="D729" s="131" t="s">
        <v>130</v>
      </c>
      <c r="E729" s="132" t="s">
        <v>758</v>
      </c>
      <c r="F729" s="133" t="s">
        <v>759</v>
      </c>
      <c r="G729" s="134" t="s">
        <v>291</v>
      </c>
      <c r="H729" s="135">
        <v>4.6399999999999997</v>
      </c>
      <c r="I729" s="136"/>
      <c r="J729" s="137">
        <f>ROUND(I729*H729,2)</f>
        <v>0</v>
      </c>
      <c r="K729" s="133" t="s">
        <v>134</v>
      </c>
      <c r="L729" s="31"/>
      <c r="M729" s="138" t="s">
        <v>1</v>
      </c>
      <c r="N729" s="139" t="s">
        <v>45</v>
      </c>
      <c r="P729" s="140">
        <f>O729*H729</f>
        <v>0</v>
      </c>
      <c r="Q729" s="140">
        <v>0</v>
      </c>
      <c r="R729" s="140">
        <f>Q729*H729</f>
        <v>0</v>
      </c>
      <c r="S729" s="140">
        <v>0</v>
      </c>
      <c r="T729" s="141">
        <f>S729*H729</f>
        <v>0</v>
      </c>
      <c r="AR729" s="142" t="s">
        <v>135</v>
      </c>
      <c r="AT729" s="142" t="s">
        <v>130</v>
      </c>
      <c r="AU729" s="142" t="s">
        <v>90</v>
      </c>
      <c r="AY729" s="16" t="s">
        <v>128</v>
      </c>
      <c r="BE729" s="143">
        <f>IF(N729="základní",J729,0)</f>
        <v>0</v>
      </c>
      <c r="BF729" s="143">
        <f>IF(N729="snížená",J729,0)</f>
        <v>0</v>
      </c>
      <c r="BG729" s="143">
        <f>IF(N729="zákl. přenesená",J729,0)</f>
        <v>0</v>
      </c>
      <c r="BH729" s="143">
        <f>IF(N729="sníž. přenesená",J729,0)</f>
        <v>0</v>
      </c>
      <c r="BI729" s="143">
        <f>IF(N729="nulová",J729,0)</f>
        <v>0</v>
      </c>
      <c r="BJ729" s="16" t="s">
        <v>88</v>
      </c>
      <c r="BK729" s="143">
        <f>ROUND(I729*H729,2)</f>
        <v>0</v>
      </c>
      <c r="BL729" s="16" t="s">
        <v>135</v>
      </c>
      <c r="BM729" s="142" t="s">
        <v>1148</v>
      </c>
    </row>
    <row r="730" spans="2:65" s="1" customFormat="1" ht="19.5">
      <c r="B730" s="31"/>
      <c r="D730" s="144" t="s">
        <v>137</v>
      </c>
      <c r="F730" s="145" t="s">
        <v>759</v>
      </c>
      <c r="I730" s="146"/>
      <c r="L730" s="31"/>
      <c r="M730" s="147"/>
      <c r="T730" s="55"/>
      <c r="AT730" s="16" t="s">
        <v>137</v>
      </c>
      <c r="AU730" s="16" t="s">
        <v>90</v>
      </c>
    </row>
    <row r="731" spans="2:65" s="13" customFormat="1" ht="11.25">
      <c r="B731" s="154"/>
      <c r="D731" s="144" t="s">
        <v>139</v>
      </c>
      <c r="E731" s="155" t="s">
        <v>1</v>
      </c>
      <c r="F731" s="156" t="s">
        <v>1149</v>
      </c>
      <c r="H731" s="157">
        <v>4.6399999999999997</v>
      </c>
      <c r="I731" s="158"/>
      <c r="L731" s="154"/>
      <c r="M731" s="159"/>
      <c r="T731" s="160"/>
      <c r="AT731" s="155" t="s">
        <v>139</v>
      </c>
      <c r="AU731" s="155" t="s">
        <v>90</v>
      </c>
      <c r="AV731" s="13" t="s">
        <v>90</v>
      </c>
      <c r="AW731" s="13" t="s">
        <v>36</v>
      </c>
      <c r="AX731" s="13" t="s">
        <v>80</v>
      </c>
      <c r="AY731" s="155" t="s">
        <v>128</v>
      </c>
    </row>
    <row r="732" spans="2:65" s="14" customFormat="1" ht="11.25">
      <c r="B732" s="161"/>
      <c r="D732" s="144" t="s">
        <v>139</v>
      </c>
      <c r="E732" s="162" t="s">
        <v>1</v>
      </c>
      <c r="F732" s="163" t="s">
        <v>149</v>
      </c>
      <c r="H732" s="164">
        <v>4.6399999999999997</v>
      </c>
      <c r="I732" s="165"/>
      <c r="L732" s="161"/>
      <c r="M732" s="166"/>
      <c r="T732" s="167"/>
      <c r="AT732" s="162" t="s">
        <v>139</v>
      </c>
      <c r="AU732" s="162" t="s">
        <v>90</v>
      </c>
      <c r="AV732" s="14" t="s">
        <v>135</v>
      </c>
      <c r="AW732" s="14" t="s">
        <v>36</v>
      </c>
      <c r="AX732" s="14" t="s">
        <v>88</v>
      </c>
      <c r="AY732" s="162" t="s">
        <v>128</v>
      </c>
    </row>
    <row r="733" spans="2:65" s="1" customFormat="1" ht="33" customHeight="1">
      <c r="B733" s="31"/>
      <c r="C733" s="131" t="s">
        <v>742</v>
      </c>
      <c r="D733" s="131" t="s">
        <v>130</v>
      </c>
      <c r="E733" s="132" t="s">
        <v>763</v>
      </c>
      <c r="F733" s="133" t="s">
        <v>764</v>
      </c>
      <c r="G733" s="134" t="s">
        <v>291</v>
      </c>
      <c r="H733" s="135">
        <v>79.394999999999996</v>
      </c>
      <c r="I733" s="136"/>
      <c r="J733" s="137">
        <f>ROUND(I733*H733,2)</f>
        <v>0</v>
      </c>
      <c r="K733" s="133" t="s">
        <v>134</v>
      </c>
      <c r="L733" s="31"/>
      <c r="M733" s="138" t="s">
        <v>1</v>
      </c>
      <c r="N733" s="139" t="s">
        <v>45</v>
      </c>
      <c r="P733" s="140">
        <f>O733*H733</f>
        <v>0</v>
      </c>
      <c r="Q733" s="140">
        <v>0</v>
      </c>
      <c r="R733" s="140">
        <f>Q733*H733</f>
        <v>0</v>
      </c>
      <c r="S733" s="140">
        <v>0</v>
      </c>
      <c r="T733" s="141">
        <f>S733*H733</f>
        <v>0</v>
      </c>
      <c r="AR733" s="142" t="s">
        <v>135</v>
      </c>
      <c r="AT733" s="142" t="s">
        <v>130</v>
      </c>
      <c r="AU733" s="142" t="s">
        <v>90</v>
      </c>
      <c r="AY733" s="16" t="s">
        <v>128</v>
      </c>
      <c r="BE733" s="143">
        <f>IF(N733="základní",J733,0)</f>
        <v>0</v>
      </c>
      <c r="BF733" s="143">
        <f>IF(N733="snížená",J733,0)</f>
        <v>0</v>
      </c>
      <c r="BG733" s="143">
        <f>IF(N733="zákl. přenesená",J733,0)</f>
        <v>0</v>
      </c>
      <c r="BH733" s="143">
        <f>IF(N733="sníž. přenesená",J733,0)</f>
        <v>0</v>
      </c>
      <c r="BI733" s="143">
        <f>IF(N733="nulová",J733,0)</f>
        <v>0</v>
      </c>
      <c r="BJ733" s="16" t="s">
        <v>88</v>
      </c>
      <c r="BK733" s="143">
        <f>ROUND(I733*H733,2)</f>
        <v>0</v>
      </c>
      <c r="BL733" s="16" t="s">
        <v>135</v>
      </c>
      <c r="BM733" s="142" t="s">
        <v>1150</v>
      </c>
    </row>
    <row r="734" spans="2:65" s="1" customFormat="1" ht="19.5">
      <c r="B734" s="31"/>
      <c r="D734" s="144" t="s">
        <v>137</v>
      </c>
      <c r="F734" s="145" t="s">
        <v>764</v>
      </c>
      <c r="I734" s="146"/>
      <c r="L734" s="31"/>
      <c r="M734" s="147"/>
      <c r="T734" s="55"/>
      <c r="AT734" s="16" t="s">
        <v>137</v>
      </c>
      <c r="AU734" s="16" t="s">
        <v>90</v>
      </c>
    </row>
    <row r="735" spans="2:65" s="13" customFormat="1" ht="11.25">
      <c r="B735" s="154"/>
      <c r="D735" s="144" t="s">
        <v>139</v>
      </c>
      <c r="E735" s="155" t="s">
        <v>1</v>
      </c>
      <c r="F735" s="156" t="s">
        <v>1151</v>
      </c>
      <c r="H735" s="157">
        <v>79.394999999999996</v>
      </c>
      <c r="I735" s="158"/>
      <c r="L735" s="154"/>
      <c r="M735" s="159"/>
      <c r="T735" s="160"/>
      <c r="AT735" s="155" t="s">
        <v>139</v>
      </c>
      <c r="AU735" s="155" t="s">
        <v>90</v>
      </c>
      <c r="AV735" s="13" t="s">
        <v>90</v>
      </c>
      <c r="AW735" s="13" t="s">
        <v>36</v>
      </c>
      <c r="AX735" s="13" t="s">
        <v>80</v>
      </c>
      <c r="AY735" s="155" t="s">
        <v>128</v>
      </c>
    </row>
    <row r="736" spans="2:65" s="14" customFormat="1" ht="11.25">
      <c r="B736" s="161"/>
      <c r="D736" s="144" t="s">
        <v>139</v>
      </c>
      <c r="E736" s="162" t="s">
        <v>1</v>
      </c>
      <c r="F736" s="163" t="s">
        <v>149</v>
      </c>
      <c r="H736" s="164">
        <v>79.394999999999996</v>
      </c>
      <c r="I736" s="165"/>
      <c r="L736" s="161"/>
      <c r="M736" s="166"/>
      <c r="T736" s="167"/>
      <c r="AT736" s="162" t="s">
        <v>139</v>
      </c>
      <c r="AU736" s="162" t="s">
        <v>90</v>
      </c>
      <c r="AV736" s="14" t="s">
        <v>135</v>
      </c>
      <c r="AW736" s="14" t="s">
        <v>36</v>
      </c>
      <c r="AX736" s="14" t="s">
        <v>88</v>
      </c>
      <c r="AY736" s="162" t="s">
        <v>128</v>
      </c>
    </row>
    <row r="737" spans="2:65" s="1" customFormat="1" ht="24.2" customHeight="1">
      <c r="B737" s="31"/>
      <c r="C737" s="131" t="s">
        <v>747</v>
      </c>
      <c r="D737" s="131" t="s">
        <v>130</v>
      </c>
      <c r="E737" s="132" t="s">
        <v>768</v>
      </c>
      <c r="F737" s="133" t="s">
        <v>290</v>
      </c>
      <c r="G737" s="134" t="s">
        <v>291</v>
      </c>
      <c r="H737" s="135">
        <v>140.97</v>
      </c>
      <c r="I737" s="136"/>
      <c r="J737" s="137">
        <f>ROUND(I737*H737,2)</f>
        <v>0</v>
      </c>
      <c r="K737" s="133" t="s">
        <v>134</v>
      </c>
      <c r="L737" s="31"/>
      <c r="M737" s="138" t="s">
        <v>1</v>
      </c>
      <c r="N737" s="139" t="s">
        <v>45</v>
      </c>
      <c r="P737" s="140">
        <f>O737*H737</f>
        <v>0</v>
      </c>
      <c r="Q737" s="140">
        <v>0</v>
      </c>
      <c r="R737" s="140">
        <f>Q737*H737</f>
        <v>0</v>
      </c>
      <c r="S737" s="140">
        <v>0</v>
      </c>
      <c r="T737" s="141">
        <f>S737*H737</f>
        <v>0</v>
      </c>
      <c r="AR737" s="142" t="s">
        <v>135</v>
      </c>
      <c r="AT737" s="142" t="s">
        <v>130</v>
      </c>
      <c r="AU737" s="142" t="s">
        <v>90</v>
      </c>
      <c r="AY737" s="16" t="s">
        <v>128</v>
      </c>
      <c r="BE737" s="143">
        <f>IF(N737="základní",J737,0)</f>
        <v>0</v>
      </c>
      <c r="BF737" s="143">
        <f>IF(N737="snížená",J737,0)</f>
        <v>0</v>
      </c>
      <c r="BG737" s="143">
        <f>IF(N737="zákl. přenesená",J737,0)</f>
        <v>0</v>
      </c>
      <c r="BH737" s="143">
        <f>IF(N737="sníž. přenesená",J737,0)</f>
        <v>0</v>
      </c>
      <c r="BI737" s="143">
        <f>IF(N737="nulová",J737,0)</f>
        <v>0</v>
      </c>
      <c r="BJ737" s="16" t="s">
        <v>88</v>
      </c>
      <c r="BK737" s="143">
        <f>ROUND(I737*H737,2)</f>
        <v>0</v>
      </c>
      <c r="BL737" s="16" t="s">
        <v>135</v>
      </c>
      <c r="BM737" s="142" t="s">
        <v>1152</v>
      </c>
    </row>
    <row r="738" spans="2:65" s="1" customFormat="1" ht="19.5">
      <c r="B738" s="31"/>
      <c r="D738" s="144" t="s">
        <v>137</v>
      </c>
      <c r="F738" s="145" t="s">
        <v>290</v>
      </c>
      <c r="I738" s="146"/>
      <c r="L738" s="31"/>
      <c r="M738" s="147"/>
      <c r="T738" s="55"/>
      <c r="AT738" s="16" t="s">
        <v>137</v>
      </c>
      <c r="AU738" s="16" t="s">
        <v>90</v>
      </c>
    </row>
    <row r="739" spans="2:65" s="13" customFormat="1" ht="11.25">
      <c r="B739" s="154"/>
      <c r="D739" s="144" t="s">
        <v>139</v>
      </c>
      <c r="E739" s="155" t="s">
        <v>1</v>
      </c>
      <c r="F739" s="156" t="s">
        <v>1153</v>
      </c>
      <c r="H739" s="157">
        <v>140.97</v>
      </c>
      <c r="I739" s="158"/>
      <c r="L739" s="154"/>
      <c r="M739" s="159"/>
      <c r="T739" s="160"/>
      <c r="AT739" s="155" t="s">
        <v>139</v>
      </c>
      <c r="AU739" s="155" t="s">
        <v>90</v>
      </c>
      <c r="AV739" s="13" t="s">
        <v>90</v>
      </c>
      <c r="AW739" s="13" t="s">
        <v>36</v>
      </c>
      <c r="AX739" s="13" t="s">
        <v>80</v>
      </c>
      <c r="AY739" s="155" t="s">
        <v>128</v>
      </c>
    </row>
    <row r="740" spans="2:65" s="14" customFormat="1" ht="11.25">
      <c r="B740" s="161"/>
      <c r="D740" s="144" t="s">
        <v>139</v>
      </c>
      <c r="E740" s="162" t="s">
        <v>1</v>
      </c>
      <c r="F740" s="163" t="s">
        <v>149</v>
      </c>
      <c r="H740" s="164">
        <v>140.97</v>
      </c>
      <c r="I740" s="165"/>
      <c r="L740" s="161"/>
      <c r="M740" s="166"/>
      <c r="T740" s="167"/>
      <c r="AT740" s="162" t="s">
        <v>139</v>
      </c>
      <c r="AU740" s="162" t="s">
        <v>90</v>
      </c>
      <c r="AV740" s="14" t="s">
        <v>135</v>
      </c>
      <c r="AW740" s="14" t="s">
        <v>36</v>
      </c>
      <c r="AX740" s="14" t="s">
        <v>88</v>
      </c>
      <c r="AY740" s="162" t="s">
        <v>128</v>
      </c>
    </row>
    <row r="741" spans="2:65" s="1" customFormat="1" ht="16.5" customHeight="1">
      <c r="B741" s="31"/>
      <c r="C741" s="131" t="s">
        <v>753</v>
      </c>
      <c r="D741" s="131" t="s">
        <v>130</v>
      </c>
      <c r="E741" s="132" t="s">
        <v>772</v>
      </c>
      <c r="F741" s="133" t="s">
        <v>773</v>
      </c>
      <c r="G741" s="134" t="s">
        <v>291</v>
      </c>
      <c r="H741" s="135">
        <v>1.6339999999999999</v>
      </c>
      <c r="I741" s="136"/>
      <c r="J741" s="137">
        <f>ROUND(I741*H741,2)</f>
        <v>0</v>
      </c>
      <c r="K741" s="133" t="s">
        <v>1</v>
      </c>
      <c r="L741" s="31"/>
      <c r="M741" s="138" t="s">
        <v>1</v>
      </c>
      <c r="N741" s="139" t="s">
        <v>45</v>
      </c>
      <c r="P741" s="140">
        <f>O741*H741</f>
        <v>0</v>
      </c>
      <c r="Q741" s="140">
        <v>0</v>
      </c>
      <c r="R741" s="140">
        <f>Q741*H741</f>
        <v>0</v>
      </c>
      <c r="S741" s="140">
        <v>0</v>
      </c>
      <c r="T741" s="141">
        <f>S741*H741</f>
        <v>0</v>
      </c>
      <c r="AR741" s="142" t="s">
        <v>135</v>
      </c>
      <c r="AT741" s="142" t="s">
        <v>130</v>
      </c>
      <c r="AU741" s="142" t="s">
        <v>90</v>
      </c>
      <c r="AY741" s="16" t="s">
        <v>128</v>
      </c>
      <c r="BE741" s="143">
        <f>IF(N741="základní",J741,0)</f>
        <v>0</v>
      </c>
      <c r="BF741" s="143">
        <f>IF(N741="snížená",J741,0)</f>
        <v>0</v>
      </c>
      <c r="BG741" s="143">
        <f>IF(N741="zákl. přenesená",J741,0)</f>
        <v>0</v>
      </c>
      <c r="BH741" s="143">
        <f>IF(N741="sníž. přenesená",J741,0)</f>
        <v>0</v>
      </c>
      <c r="BI741" s="143">
        <f>IF(N741="nulová",J741,0)</f>
        <v>0</v>
      </c>
      <c r="BJ741" s="16" t="s">
        <v>88</v>
      </c>
      <c r="BK741" s="143">
        <f>ROUND(I741*H741,2)</f>
        <v>0</v>
      </c>
      <c r="BL741" s="16" t="s">
        <v>135</v>
      </c>
      <c r="BM741" s="142" t="s">
        <v>1154</v>
      </c>
    </row>
    <row r="742" spans="2:65" s="1" customFormat="1" ht="11.25">
      <c r="B742" s="31"/>
      <c r="D742" s="144" t="s">
        <v>137</v>
      </c>
      <c r="F742" s="145" t="s">
        <v>773</v>
      </c>
      <c r="I742" s="146"/>
      <c r="L742" s="31"/>
      <c r="M742" s="147"/>
      <c r="T742" s="55"/>
      <c r="AT742" s="16" t="s">
        <v>137</v>
      </c>
      <c r="AU742" s="16" t="s">
        <v>90</v>
      </c>
    </row>
    <row r="743" spans="2:65" s="13" customFormat="1" ht="11.25">
      <c r="B743" s="154"/>
      <c r="D743" s="144" t="s">
        <v>139</v>
      </c>
      <c r="E743" s="155" t="s">
        <v>1</v>
      </c>
      <c r="F743" s="156" t="s">
        <v>1155</v>
      </c>
      <c r="H743" s="157">
        <v>1.6339999999999999</v>
      </c>
      <c r="I743" s="158"/>
      <c r="L743" s="154"/>
      <c r="M743" s="159"/>
      <c r="T743" s="160"/>
      <c r="AT743" s="155" t="s">
        <v>139</v>
      </c>
      <c r="AU743" s="155" t="s">
        <v>90</v>
      </c>
      <c r="AV743" s="13" t="s">
        <v>90</v>
      </c>
      <c r="AW743" s="13" t="s">
        <v>36</v>
      </c>
      <c r="AX743" s="13" t="s">
        <v>80</v>
      </c>
      <c r="AY743" s="155" t="s">
        <v>128</v>
      </c>
    </row>
    <row r="744" spans="2:65" s="14" customFormat="1" ht="11.25">
      <c r="B744" s="161"/>
      <c r="D744" s="144" t="s">
        <v>139</v>
      </c>
      <c r="E744" s="162" t="s">
        <v>1</v>
      </c>
      <c r="F744" s="163" t="s">
        <v>149</v>
      </c>
      <c r="H744" s="164">
        <v>1.6339999999999999</v>
      </c>
      <c r="I744" s="165"/>
      <c r="L744" s="161"/>
      <c r="M744" s="166"/>
      <c r="T744" s="167"/>
      <c r="AT744" s="162" t="s">
        <v>139</v>
      </c>
      <c r="AU744" s="162" t="s">
        <v>90</v>
      </c>
      <c r="AV744" s="14" t="s">
        <v>135</v>
      </c>
      <c r="AW744" s="14" t="s">
        <v>36</v>
      </c>
      <c r="AX744" s="14" t="s">
        <v>88</v>
      </c>
      <c r="AY744" s="162" t="s">
        <v>128</v>
      </c>
    </row>
    <row r="745" spans="2:65" s="11" customFormat="1" ht="22.9" customHeight="1">
      <c r="B745" s="119"/>
      <c r="D745" s="120" t="s">
        <v>79</v>
      </c>
      <c r="E745" s="129" t="s">
        <v>776</v>
      </c>
      <c r="F745" s="129" t="s">
        <v>777</v>
      </c>
      <c r="I745" s="122"/>
      <c r="J745" s="130">
        <f>BK745</f>
        <v>0</v>
      </c>
      <c r="L745" s="119"/>
      <c r="M745" s="124"/>
      <c r="P745" s="125">
        <f>SUM(P746:P747)</f>
        <v>0</v>
      </c>
      <c r="R745" s="125">
        <f>SUM(R746:R747)</f>
        <v>0</v>
      </c>
      <c r="T745" s="126">
        <f>SUM(T746:T747)</f>
        <v>0</v>
      </c>
      <c r="AR745" s="120" t="s">
        <v>88</v>
      </c>
      <c r="AT745" s="127" t="s">
        <v>79</v>
      </c>
      <c r="AU745" s="127" t="s">
        <v>88</v>
      </c>
      <c r="AY745" s="120" t="s">
        <v>128</v>
      </c>
      <c r="BK745" s="128">
        <f>SUM(BK746:BK747)</f>
        <v>0</v>
      </c>
    </row>
    <row r="746" spans="2:65" s="1" customFormat="1" ht="24.2" customHeight="1">
      <c r="B746" s="31"/>
      <c r="C746" s="131" t="s">
        <v>757</v>
      </c>
      <c r="D746" s="131" t="s">
        <v>130</v>
      </c>
      <c r="E746" s="132" t="s">
        <v>1156</v>
      </c>
      <c r="F746" s="133" t="s">
        <v>1157</v>
      </c>
      <c r="G746" s="134" t="s">
        <v>291</v>
      </c>
      <c r="H746" s="135">
        <v>570.38800000000003</v>
      </c>
      <c r="I746" s="136"/>
      <c r="J746" s="137">
        <f>ROUND(I746*H746,2)</f>
        <v>0</v>
      </c>
      <c r="K746" s="133" t="s">
        <v>134</v>
      </c>
      <c r="L746" s="31"/>
      <c r="M746" s="138" t="s">
        <v>1</v>
      </c>
      <c r="N746" s="139" t="s">
        <v>45</v>
      </c>
      <c r="P746" s="140">
        <f>O746*H746</f>
        <v>0</v>
      </c>
      <c r="Q746" s="140">
        <v>0</v>
      </c>
      <c r="R746" s="140">
        <f>Q746*H746</f>
        <v>0</v>
      </c>
      <c r="S746" s="140">
        <v>0</v>
      </c>
      <c r="T746" s="141">
        <f>S746*H746</f>
        <v>0</v>
      </c>
      <c r="AR746" s="142" t="s">
        <v>135</v>
      </c>
      <c r="AT746" s="142" t="s">
        <v>130</v>
      </c>
      <c r="AU746" s="142" t="s">
        <v>90</v>
      </c>
      <c r="AY746" s="16" t="s">
        <v>128</v>
      </c>
      <c r="BE746" s="143">
        <f>IF(N746="základní",J746,0)</f>
        <v>0</v>
      </c>
      <c r="BF746" s="143">
        <f>IF(N746="snížená",J746,0)</f>
        <v>0</v>
      </c>
      <c r="BG746" s="143">
        <f>IF(N746="zákl. přenesená",J746,0)</f>
        <v>0</v>
      </c>
      <c r="BH746" s="143">
        <f>IF(N746="sníž. přenesená",J746,0)</f>
        <v>0</v>
      </c>
      <c r="BI746" s="143">
        <f>IF(N746="nulová",J746,0)</f>
        <v>0</v>
      </c>
      <c r="BJ746" s="16" t="s">
        <v>88</v>
      </c>
      <c r="BK746" s="143">
        <f>ROUND(I746*H746,2)</f>
        <v>0</v>
      </c>
      <c r="BL746" s="16" t="s">
        <v>135</v>
      </c>
      <c r="BM746" s="142" t="s">
        <v>1158</v>
      </c>
    </row>
    <row r="747" spans="2:65" s="1" customFormat="1" ht="29.25">
      <c r="B747" s="31"/>
      <c r="D747" s="144" t="s">
        <v>137</v>
      </c>
      <c r="F747" s="145" t="s">
        <v>1159</v>
      </c>
      <c r="I747" s="146"/>
      <c r="L747" s="31"/>
      <c r="M747" s="178"/>
      <c r="N747" s="179"/>
      <c r="O747" s="179"/>
      <c r="P747" s="179"/>
      <c r="Q747" s="179"/>
      <c r="R747" s="179"/>
      <c r="S747" s="179"/>
      <c r="T747" s="180"/>
      <c r="AT747" s="16" t="s">
        <v>137</v>
      </c>
      <c r="AU747" s="16" t="s">
        <v>90</v>
      </c>
    </row>
    <row r="748" spans="2:65" s="1" customFormat="1" ht="6.95" customHeight="1">
      <c r="B748" s="43"/>
      <c r="C748" s="44"/>
      <c r="D748" s="44"/>
      <c r="E748" s="44"/>
      <c r="F748" s="44"/>
      <c r="G748" s="44"/>
      <c r="H748" s="44"/>
      <c r="I748" s="44"/>
      <c r="J748" s="44"/>
      <c r="K748" s="44"/>
      <c r="L748" s="31"/>
    </row>
  </sheetData>
  <sheetProtection algorithmName="SHA-512" hashValue="OBQ8pJCrFFcQlgdImziuwG0fN1ksW3c7TP0uOOTtXzrxFS8QAZtLyThPAIpMKpyV/a5waAmHZY+FIw6HYyw+Gw==" saltValue="nTlktryt53DDxnkR6fe6x7dRPp+OUGMHzEdA+KxcSaRANpU8B6Ap3ICUusVr4CFDomQ9c9rNydSHvXfIiGJk8A==" spinCount="100000" sheet="1" objects="1" scenarios="1" formatColumns="0" formatRows="0" autoFilter="0"/>
  <autoFilter ref="C124:K747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817-1 - IO 01 - Kanalizace</vt:lpstr>
      <vt:lpstr>817-2 - IO 02 - Vodovod</vt:lpstr>
      <vt:lpstr>'817-1 - IO 01 - Kanalizace'!Názvy_tisku</vt:lpstr>
      <vt:lpstr>'817-2 - IO 02 - Vodovod'!Názvy_tisku</vt:lpstr>
      <vt:lpstr>'Rekapitulace stavby'!Názvy_tisku</vt:lpstr>
      <vt:lpstr>'817-1 - IO 01 - Kanalizace'!Oblast_tisku</vt:lpstr>
      <vt:lpstr>'817-2 - IO 02 - Vodovod'!Oblast_tisku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DESKTOP-SS04TDM\VK PROJEKT</dc:creator>
  <cp:lastModifiedBy>Ladislav Konvalina</cp:lastModifiedBy>
  <dcterms:created xsi:type="dcterms:W3CDTF">2023-09-15T07:15:52Z</dcterms:created>
  <dcterms:modified xsi:type="dcterms:W3CDTF">2023-09-15T07:17:06Z</dcterms:modified>
</cp:coreProperties>
</file>